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0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Par483" localSheetId="2">'Лист3'!$B$3</definedName>
    <definedName name="_xlnm.Print_Area" localSheetId="0">'Лист1'!$A$1:$J$127</definedName>
    <definedName name="_xlnm.Print_Area" localSheetId="1">'Лист2'!$A$1:$F$335</definedName>
    <definedName name="_xlnm.Print_Area" localSheetId="2">'Лист3'!$A$1:$J$285</definedName>
  </definedNames>
  <calcPr fullCalcOnLoad="1"/>
</workbook>
</file>

<file path=xl/sharedStrings.xml><?xml version="1.0" encoding="utf-8"?>
<sst xmlns="http://schemas.openxmlformats.org/spreadsheetml/2006/main" count="987" uniqueCount="99">
  <si>
    <t>Форма 5</t>
  </si>
  <si>
    <t>Статус</t>
  </si>
  <si>
    <t>Источник финансирования</t>
  </si>
  <si>
    <t>Объем финансирования, тыс. руб.</t>
  </si>
  <si>
    <t>Муниципальная программа</t>
  </si>
  <si>
    <t>Всего</t>
  </si>
  <si>
    <t>Федеральный бюджет</t>
  </si>
  <si>
    <t>Областной бюджет</t>
  </si>
  <si>
    <t>Местный бюджет</t>
  </si>
  <si>
    <t>Внебюджетный источник</t>
  </si>
  <si>
    <t>Основное мероприятие 1</t>
  </si>
  <si>
    <t>Наименование муниципальной программы, подпрограмм, ведомственных целевых программ и основных мероприятий</t>
  </si>
  <si>
    <t>Основное мероприятие 2</t>
  </si>
  <si>
    <t xml:space="preserve">Основное мероприятие </t>
  </si>
  <si>
    <t xml:space="preserve">Основное мероприятие 1 </t>
  </si>
  <si>
    <t>ИТОГО</t>
  </si>
  <si>
    <t>Подпрограмма</t>
  </si>
  <si>
    <t>" Обеспечение первичных мер пожарной безопасности, противопожарной защиты населенного пункта на территории муниципального образования"</t>
  </si>
  <si>
    <t>2019 год</t>
  </si>
  <si>
    <t>А</t>
  </si>
  <si>
    <t>" Обеспечение качественного предоставления услуг"</t>
  </si>
  <si>
    <t>" Улучшение демографической ситуации в поселке Балакирево"</t>
  </si>
  <si>
    <t>" Поддержка муниципальных учреждений культуры"</t>
  </si>
  <si>
    <t>" Материально-техническое и финансовое обеспечение деятельности муниципальных учреждений физической культуры и спорта"</t>
  </si>
  <si>
    <t xml:space="preserve"> " Организация и проведение физкультурно-спортивных мероприятий"</t>
  </si>
  <si>
    <t xml:space="preserve">Осуществление государственной регистрации прав на объекты недвижимости
</t>
  </si>
  <si>
    <t xml:space="preserve">Реализация мероприятий комплексного развития коммунальной инфраструктуры
</t>
  </si>
  <si>
    <t>Совершенствование системы профилактики преступлений и правонарушений</t>
  </si>
  <si>
    <t>Создание условий для развития муниципальной службы в администрации поселка</t>
  </si>
  <si>
    <t xml:space="preserve">Энергосбережение и повышение энергетической эффективности в системах коммунальной инфраструктуры
</t>
  </si>
  <si>
    <t>Оказание мер социальной поддержки по улучшению жилищных условий молодых семей</t>
  </si>
  <si>
    <t>Организация и осуществление на территории  муниципального образования городское поселение поселок Балакирево мероприятий по предупреждению  терроризма и экстремизма</t>
  </si>
  <si>
    <t>2020 год</t>
  </si>
  <si>
    <t xml:space="preserve"> " Содействие развитию субъектов малого и среднего предпринимательства в муниципальном образовании городское поселение поселок Балакирево"</t>
  </si>
  <si>
    <t>" Благоустройство дворовых территорий многоквартирных домов"</t>
  </si>
  <si>
    <t>" Улучшение условий проживания населения"</t>
  </si>
  <si>
    <t xml:space="preserve">Уличное освещение
</t>
  </si>
  <si>
    <t xml:space="preserve">Основное мероприятие 2 </t>
  </si>
  <si>
    <t xml:space="preserve">"Оплата взносов на капитальный ремонт многоквартирных домов"
</t>
  </si>
  <si>
    <t xml:space="preserve">" Обеспечение мероприятий по софинансированию краткосрочного плана капитального ремонта многоквартирных домов"
</t>
  </si>
  <si>
    <t>2021 год</t>
  </si>
  <si>
    <t>" Снижение количества ДТП, обеспечение охраны жизни, здоровья граждан и их имущества, повышение гарантий их законных прав на безопасные условия движения на автодорогах"</t>
  </si>
  <si>
    <t xml:space="preserve"> Меры по улучшению демографической ситуации в поселке Балакирево</t>
  </si>
  <si>
    <t xml:space="preserve">Основное мероприятие 3 </t>
  </si>
  <si>
    <t xml:space="preserve">"Содержание объектов муниципальной собственности городского поселения поселок Балакирево"
</t>
  </si>
  <si>
    <t xml:space="preserve"> " Содержание объектов муниципальной собственности городского поселения поселок Балакирево"</t>
  </si>
  <si>
    <t>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</t>
  </si>
  <si>
    <t>2022 год</t>
  </si>
  <si>
    <t>Итого 2019 - 2022 годы</t>
  </si>
  <si>
    <t xml:space="preserve">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
</t>
  </si>
  <si>
    <t xml:space="preserve"> Формирование современной городской среды посёлка Балакирево
</t>
  </si>
  <si>
    <t>" Создание условий  по обеспечению жителей доступным и качественным жильем»</t>
  </si>
  <si>
    <t xml:space="preserve">Модернизация систем водоснабжения и водоотведения в поселке Балакирево
</t>
  </si>
  <si>
    <t>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</t>
  </si>
  <si>
    <t>Глава администрации                                                                                                          И.В.Павлов</t>
  </si>
  <si>
    <t xml:space="preserve">Заведующий финансовым отделом                                                                                     Е.А.Галкова                                                                                           </t>
  </si>
  <si>
    <t>Исп. Беляева Т.В. (49244) 7-40-14</t>
  </si>
  <si>
    <t>План</t>
  </si>
  <si>
    <t>Факт</t>
  </si>
  <si>
    <t xml:space="preserve"> Содержание и ремонт муниципального имущества посёлка Балакирево
</t>
  </si>
  <si>
    <t>"Содержание объектов муниципальной собственности"</t>
  </si>
  <si>
    <t xml:space="preserve"> Пожарная безопасность муниципального образования поселок Балакирево</t>
  </si>
  <si>
    <t xml:space="preserve">Муниципальная программа комплексного развития транспортной инфраструктуры муниципального образования посёлок Балакирево
</t>
  </si>
  <si>
    <t>Содействие развитию малого и среднего предпринимательства в муниципальном образовании поселок Балакирево</t>
  </si>
  <si>
    <t xml:space="preserve">Капитальный ремонт многоквартирных домов муниципального образования  поселок Балакирево
</t>
  </si>
  <si>
    <t>Сохранение и развитие культуры муниципального образования  поселок Балакирево</t>
  </si>
  <si>
    <t>Переселение граждан из аварийного жилищного фонда муниципального образования поселок Балакирево</t>
  </si>
  <si>
    <t>Развитие физической культуры и спорта в муниципальном образовании  поселок Балакирево</t>
  </si>
  <si>
    <t>Совершенствование системы управления муниципальным имуществом муниципального образования поселок Балакирево</t>
  </si>
  <si>
    <t>Комплексное развитие систем коммунальной инфраструктуры муниципального образования поселок Балакирево</t>
  </si>
  <si>
    <t xml:space="preserve">Комплексные меры профилактики преступлений и иных правонарушений в муниципальном образовании поселок Балакирево
</t>
  </si>
  <si>
    <t>Развитие муниципальной службы муниципального образования поселок Балакирево</t>
  </si>
  <si>
    <t xml:space="preserve">Энергосбережение и повышение энергетической эффективности муниципального образования поселок Балакирево Александровского района Владимирской области
</t>
  </si>
  <si>
    <t xml:space="preserve">Обеспечение жильем молодых семей муниципального образования поселок Балакирево
</t>
  </si>
  <si>
    <t xml:space="preserve">Противодействие терроризму и экстремизму в муниципальном образовании поселок Балакирево
</t>
  </si>
  <si>
    <t xml:space="preserve"> Обеспечение территории муниципального образования пос. Балакирево Александровского района Владимирской области документацией для осуществления градостроительной деятельности</t>
  </si>
  <si>
    <t>Отчет о реализации на территории муниципального образования федеральных, областных, муницпальных (ведомственных) программ с указанием плановых и фактических объемов финансирования в разрезе мероприятий и источников финансирования по муниципальному образованию городское поселение поселок Балакирево по состоянию на 01 января 2020 года.</t>
  </si>
  <si>
    <t xml:space="preserve">Модернизация и капитальный ремонт системы теплоснабжения поселка Балакирево
</t>
  </si>
  <si>
    <t>Муниципальная программа поселка Балакирево " Модернизация и капитальный ремонт системы теплоснабжения посёлка Балакирево "</t>
  </si>
  <si>
    <t>Основное мероприятие " Приведение в нормативное состояние теплового комплекса п. Балакирево"</t>
  </si>
  <si>
    <t>Итого</t>
  </si>
  <si>
    <t>Отчет о реализации на территории муниципального образования федеральных, областных, муницпальных (ведомственных) программ с указанием плановых и фактических объемов финансирования в разрезе мероприятий и источников финансирования по муниципальному образованию городское поселение поселок Балакирево по состоянию на 23 июня 2020 года.</t>
  </si>
  <si>
    <t>Глава администрации                                                                                                          В.А.Барсков</t>
  </si>
  <si>
    <t>Основное мероприятие  F2</t>
  </si>
  <si>
    <t>" Обеспечение деятельности (оказание услуг) муниципальных учреждений"</t>
  </si>
  <si>
    <t>2025 год</t>
  </si>
  <si>
    <t xml:space="preserve"> </t>
  </si>
  <si>
    <t>2024 год</t>
  </si>
  <si>
    <t>Отчет о реализации на территории муниципального образования федеральных, областных, муниципальных (ведомственных) программ с указанием плановых и фактических объемов финансирования в разрезе мероприятий и источников финансирования по муниципальному образованию городское поселение поселок Балакирево по состоянию
 на 01 января 2024 года.</t>
  </si>
  <si>
    <t xml:space="preserve">2023 год </t>
  </si>
  <si>
    <t>Итого 2023 - 2026 годы</t>
  </si>
  <si>
    <t>" Обеспечение безопасного проживания граждан в жилых помещениях маневренного фонда»</t>
  </si>
  <si>
    <t>Муниципальная программа поселка Балакирево « Обеспечение территории муниципального образования пос. Балакирево Александровского района Владимирской области документацией для осуществления градостроительной деятельности»</t>
  </si>
  <si>
    <t>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 "</t>
  </si>
  <si>
    <t>Основное мероприятие 5</t>
  </si>
  <si>
    <t>Основное мероприятие 4</t>
  </si>
  <si>
    <t>"  Благоустройство дворовых и прилегающих территорий"</t>
  </si>
  <si>
    <t xml:space="preserve">"Создание  и приведение в нормативное состояние мест накопления ТКО"
</t>
  </si>
  <si>
    <t>" Федеральный проект " Формирование комфортной городской среды" национального проекта " Жилье и городская среда"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</si>
</sst>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84" fontId="0" fillId="0" borderId="0" xfId="0" applyNumberFormat="1" applyAlignment="1">
      <alignment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186" fontId="6" fillId="0" borderId="10" xfId="0" applyNumberFormat="1" applyFont="1" applyFill="1" applyBorder="1" applyAlignment="1">
      <alignment vertical="top" wrapText="1"/>
    </xf>
    <xf numFmtId="187" fontId="6" fillId="0" borderId="10" xfId="0" applyNumberFormat="1" applyFont="1" applyFill="1" applyBorder="1" applyAlignment="1">
      <alignment vertical="top" wrapText="1"/>
    </xf>
    <xf numFmtId="188" fontId="6" fillId="0" borderId="10" xfId="0" applyNumberFormat="1" applyFont="1" applyBorder="1" applyAlignment="1">
      <alignment vertical="top" wrapText="1"/>
    </xf>
    <xf numFmtId="187" fontId="0" fillId="0" borderId="0" xfId="0" applyNumberFormat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187" fontId="5" fillId="0" borderId="10" xfId="0" applyNumberFormat="1" applyFont="1" applyFill="1" applyBorder="1" applyAlignment="1">
      <alignment vertical="top" wrapText="1"/>
    </xf>
    <xf numFmtId="188" fontId="5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18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7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84" fontId="7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="60" zoomScalePageLayoutView="0" workbookViewId="0" topLeftCell="A1">
      <selection activeCell="D46" sqref="D46"/>
    </sheetView>
  </sheetViews>
  <sheetFormatPr defaultColWidth="9.140625" defaultRowHeight="12.75"/>
  <cols>
    <col min="2" max="2" width="18.421875" style="0" customWidth="1"/>
    <col min="3" max="3" width="50.00390625" style="0" customWidth="1"/>
    <col min="4" max="4" width="18.57421875" style="0" customWidth="1"/>
    <col min="5" max="5" width="17.421875" style="0" customWidth="1"/>
    <col min="6" max="6" width="18.421875" style="0" customWidth="1"/>
    <col min="7" max="8" width="12.8515625" style="0" customWidth="1"/>
    <col min="9" max="9" width="13.8515625" style="0" customWidth="1"/>
    <col min="10" max="10" width="18.8515625" style="0" customWidth="1"/>
    <col min="11" max="11" width="9.8515625" style="0" bestFit="1" customWidth="1"/>
    <col min="14" max="14" width="9.7109375" style="0" customWidth="1"/>
  </cols>
  <sheetData>
    <row r="1" spans="2:10" ht="18.75">
      <c r="B1" s="1"/>
      <c r="I1" s="1"/>
      <c r="J1" s="1" t="s">
        <v>0</v>
      </c>
    </row>
    <row r="2" ht="18.75">
      <c r="B2" s="2"/>
    </row>
    <row r="3" spans="2:10" ht="61.5" customHeight="1">
      <c r="B3" s="41" t="s">
        <v>76</v>
      </c>
      <c r="C3" s="42"/>
      <c r="D3" s="42"/>
      <c r="E3" s="42"/>
      <c r="F3" s="42"/>
      <c r="G3" s="42"/>
      <c r="H3" s="42"/>
      <c r="I3" s="42"/>
      <c r="J3" s="42"/>
    </row>
    <row r="4" ht="18.75">
      <c r="B4" s="2"/>
    </row>
    <row r="5" spans="1:10" ht="18.75" customHeight="1">
      <c r="A5" s="43"/>
      <c r="B5" s="44" t="s">
        <v>1</v>
      </c>
      <c r="C5" s="44" t="s">
        <v>11</v>
      </c>
      <c r="D5" s="44" t="s">
        <v>2</v>
      </c>
      <c r="E5" s="44" t="s">
        <v>3</v>
      </c>
      <c r="F5" s="44"/>
      <c r="G5" s="44"/>
      <c r="H5" s="44"/>
      <c r="I5" s="44"/>
      <c r="J5" s="44" t="s">
        <v>48</v>
      </c>
    </row>
    <row r="6" spans="1:10" ht="18.75" customHeight="1">
      <c r="A6" s="43"/>
      <c r="B6" s="44"/>
      <c r="C6" s="45"/>
      <c r="D6" s="44"/>
      <c r="E6" s="44"/>
      <c r="F6" s="44"/>
      <c r="G6" s="44"/>
      <c r="H6" s="44"/>
      <c r="I6" s="44"/>
      <c r="J6" s="44"/>
    </row>
    <row r="7" spans="1:10" ht="18.75" customHeight="1">
      <c r="A7" s="43"/>
      <c r="B7" s="44"/>
      <c r="C7" s="45"/>
      <c r="D7" s="44"/>
      <c r="E7" s="44" t="s">
        <v>18</v>
      </c>
      <c r="F7" s="44"/>
      <c r="G7" s="39" t="s">
        <v>32</v>
      </c>
      <c r="H7" s="39" t="s">
        <v>40</v>
      </c>
      <c r="I7" s="39" t="s">
        <v>47</v>
      </c>
      <c r="J7" s="44"/>
    </row>
    <row r="8" spans="1:10" ht="18" customHeight="1">
      <c r="A8" s="43"/>
      <c r="B8" s="44"/>
      <c r="C8" s="45"/>
      <c r="D8" s="44"/>
      <c r="E8" s="10" t="s">
        <v>57</v>
      </c>
      <c r="F8" s="10" t="s">
        <v>58</v>
      </c>
      <c r="G8" s="40"/>
      <c r="H8" s="40"/>
      <c r="I8" s="40"/>
      <c r="J8" s="44"/>
    </row>
    <row r="9" spans="1:10" ht="18.75">
      <c r="A9" s="9" t="s">
        <v>19</v>
      </c>
      <c r="B9" s="5">
        <v>1</v>
      </c>
      <c r="C9" s="5">
        <v>2</v>
      </c>
      <c r="D9" s="5">
        <v>3</v>
      </c>
      <c r="E9" s="5">
        <v>4</v>
      </c>
      <c r="F9" s="5"/>
      <c r="G9" s="5">
        <v>5</v>
      </c>
      <c r="H9" s="5">
        <v>6</v>
      </c>
      <c r="I9" s="5">
        <v>7</v>
      </c>
      <c r="J9" s="5">
        <v>8</v>
      </c>
    </row>
    <row r="10" spans="1:11" ht="20.25">
      <c r="A10" s="48">
        <v>2</v>
      </c>
      <c r="B10" s="47" t="s">
        <v>4</v>
      </c>
      <c r="C10" s="50" t="s">
        <v>62</v>
      </c>
      <c r="D10" s="3" t="s">
        <v>5</v>
      </c>
      <c r="E10" s="11">
        <f>E12+E13</f>
        <v>10069.76785</v>
      </c>
      <c r="F10" s="11">
        <f>F12+F13</f>
        <v>6677.2136900000005</v>
      </c>
      <c r="G10" s="6">
        <f>G13</f>
        <v>3803.6</v>
      </c>
      <c r="H10" s="6">
        <f>H13</f>
        <v>3803.6</v>
      </c>
      <c r="I10" s="6">
        <f>I13</f>
        <v>3803.6</v>
      </c>
      <c r="J10" s="6">
        <f>J13+J12</f>
        <v>21480.56785</v>
      </c>
      <c r="K10">
        <f>E10+G10+H10+I10</f>
        <v>21480.56785</v>
      </c>
    </row>
    <row r="11" spans="1:11" ht="25.5">
      <c r="A11" s="48"/>
      <c r="B11" s="47"/>
      <c r="C11" s="50"/>
      <c r="D11" s="3" t="s">
        <v>6</v>
      </c>
      <c r="E11" s="13"/>
      <c r="F11" s="13"/>
      <c r="G11" s="7"/>
      <c r="H11" s="7"/>
      <c r="I11" s="7"/>
      <c r="J11" s="7"/>
      <c r="K11">
        <f aca="true" t="shared" si="0" ref="K11:K49">E11+G11+H11+I11</f>
        <v>0</v>
      </c>
    </row>
    <row r="12" spans="1:11" ht="20.25">
      <c r="A12" s="48"/>
      <c r="B12" s="47"/>
      <c r="C12" s="50"/>
      <c r="D12" s="3" t="s">
        <v>7</v>
      </c>
      <c r="E12" s="13">
        <f aca="true" t="shared" si="1" ref="E12:J12">E22</f>
        <v>4000</v>
      </c>
      <c r="F12" s="13">
        <f>F22</f>
        <v>3906.935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4000</v>
      </c>
      <c r="K12">
        <f t="shared" si="0"/>
        <v>4000</v>
      </c>
    </row>
    <row r="13" spans="1:11" ht="20.25">
      <c r="A13" s="48"/>
      <c r="B13" s="47"/>
      <c r="C13" s="50"/>
      <c r="D13" s="3" t="s">
        <v>8</v>
      </c>
      <c r="E13" s="13">
        <f>E23</f>
        <v>6069.76785</v>
      </c>
      <c r="F13" s="13">
        <f>F23</f>
        <v>2770.27869</v>
      </c>
      <c r="G13" s="7">
        <f>G23</f>
        <v>3803.6</v>
      </c>
      <c r="H13" s="7">
        <f>H23</f>
        <v>3803.6</v>
      </c>
      <c r="I13" s="7">
        <f>I23</f>
        <v>3803.6</v>
      </c>
      <c r="J13" s="7">
        <f>E13+G13+H13+I13</f>
        <v>17480.56785</v>
      </c>
      <c r="K13">
        <f t="shared" si="0"/>
        <v>17480.56785</v>
      </c>
    </row>
    <row r="14" spans="1:11" ht="25.5">
      <c r="A14" s="48"/>
      <c r="B14" s="47"/>
      <c r="C14" s="50"/>
      <c r="D14" s="3" t="s">
        <v>9</v>
      </c>
      <c r="E14" s="13"/>
      <c r="F14" s="13"/>
      <c r="G14" s="7"/>
      <c r="H14" s="7"/>
      <c r="I14" s="7"/>
      <c r="J14" s="7"/>
      <c r="K14">
        <f t="shared" si="0"/>
        <v>0</v>
      </c>
    </row>
    <row r="15" spans="1:11" ht="13.5" customHeight="1">
      <c r="A15" s="48"/>
      <c r="B15" s="51" t="s">
        <v>16</v>
      </c>
      <c r="C15" s="47"/>
      <c r="D15" s="4" t="s">
        <v>5</v>
      </c>
      <c r="E15" s="13"/>
      <c r="F15" s="13"/>
      <c r="G15" s="7"/>
      <c r="H15" s="7"/>
      <c r="I15" s="7"/>
      <c r="J15" s="7"/>
      <c r="K15">
        <f t="shared" si="0"/>
        <v>0</v>
      </c>
    </row>
    <row r="16" spans="1:11" ht="12" customHeight="1">
      <c r="A16" s="48"/>
      <c r="B16" s="51"/>
      <c r="C16" s="47"/>
      <c r="D16" s="4" t="s">
        <v>6</v>
      </c>
      <c r="E16" s="13"/>
      <c r="F16" s="13"/>
      <c r="G16" s="7"/>
      <c r="H16" s="7"/>
      <c r="I16" s="7"/>
      <c r="J16" s="7"/>
      <c r="K16">
        <f t="shared" si="0"/>
        <v>0</v>
      </c>
    </row>
    <row r="17" spans="1:11" ht="12" customHeight="1">
      <c r="A17" s="48"/>
      <c r="B17" s="51"/>
      <c r="C17" s="47"/>
      <c r="D17" s="4" t="s">
        <v>7</v>
      </c>
      <c r="E17" s="13"/>
      <c r="F17" s="13"/>
      <c r="G17" s="7"/>
      <c r="H17" s="7"/>
      <c r="I17" s="7"/>
      <c r="J17" s="7"/>
      <c r="K17">
        <f t="shared" si="0"/>
        <v>0</v>
      </c>
    </row>
    <row r="18" spans="1:11" ht="12" customHeight="1">
      <c r="A18" s="48"/>
      <c r="B18" s="51"/>
      <c r="C18" s="47"/>
      <c r="D18" s="4" t="s">
        <v>8</v>
      </c>
      <c r="E18" s="13"/>
      <c r="F18" s="13"/>
      <c r="G18" s="7"/>
      <c r="H18" s="7"/>
      <c r="I18" s="7"/>
      <c r="J18" s="7"/>
      <c r="K18">
        <f t="shared" si="0"/>
        <v>0</v>
      </c>
    </row>
    <row r="19" spans="1:11" ht="11.25" customHeight="1">
      <c r="A19" s="48"/>
      <c r="B19" s="51"/>
      <c r="C19" s="47"/>
      <c r="D19" s="4" t="s">
        <v>9</v>
      </c>
      <c r="E19" s="13"/>
      <c r="F19" s="13"/>
      <c r="G19" s="7"/>
      <c r="H19" s="7"/>
      <c r="I19" s="7"/>
      <c r="J19" s="7"/>
      <c r="K19">
        <f t="shared" si="0"/>
        <v>0</v>
      </c>
    </row>
    <row r="20" spans="1:11" ht="20.25">
      <c r="A20" s="48"/>
      <c r="B20" s="44" t="s">
        <v>13</v>
      </c>
      <c r="C20" s="47" t="s">
        <v>41</v>
      </c>
      <c r="D20" s="4" t="s">
        <v>5</v>
      </c>
      <c r="E20" s="13">
        <f>E23+E22</f>
        <v>10069.76785</v>
      </c>
      <c r="F20" s="13">
        <f>F23+F22</f>
        <v>6677.2136900000005</v>
      </c>
      <c r="G20" s="7">
        <f>G23</f>
        <v>3803.6</v>
      </c>
      <c r="H20" s="7">
        <f>H23</f>
        <v>3803.6</v>
      </c>
      <c r="I20" s="7">
        <f>I23</f>
        <v>3803.6</v>
      </c>
      <c r="J20" s="7">
        <f>J23+J22</f>
        <v>21480.56785</v>
      </c>
      <c r="K20">
        <f t="shared" si="0"/>
        <v>21480.56785</v>
      </c>
    </row>
    <row r="21" spans="1:11" ht="18.75" customHeight="1">
      <c r="A21" s="48"/>
      <c r="B21" s="44"/>
      <c r="C21" s="47"/>
      <c r="D21" s="4" t="s">
        <v>6</v>
      </c>
      <c r="E21" s="13"/>
      <c r="F21" s="13"/>
      <c r="G21" s="7"/>
      <c r="H21" s="7"/>
      <c r="I21" s="7"/>
      <c r="J21" s="7"/>
      <c r="K21">
        <f t="shared" si="0"/>
        <v>0</v>
      </c>
    </row>
    <row r="22" spans="1:11" ht="20.25">
      <c r="A22" s="48"/>
      <c r="B22" s="44"/>
      <c r="C22" s="47"/>
      <c r="D22" s="4" t="s">
        <v>7</v>
      </c>
      <c r="E22" s="13">
        <v>4000</v>
      </c>
      <c r="F22" s="13">
        <v>3906.935</v>
      </c>
      <c r="G22" s="7">
        <v>0</v>
      </c>
      <c r="H22" s="7">
        <v>0</v>
      </c>
      <c r="I22" s="7">
        <v>0</v>
      </c>
      <c r="J22" s="7">
        <f>E22+G22+H22+I22</f>
        <v>4000</v>
      </c>
      <c r="K22">
        <f t="shared" si="0"/>
        <v>4000</v>
      </c>
    </row>
    <row r="23" spans="1:11" ht="20.25">
      <c r="A23" s="48"/>
      <c r="B23" s="44"/>
      <c r="C23" s="47"/>
      <c r="D23" s="4" t="s">
        <v>8</v>
      </c>
      <c r="E23" s="13">
        <v>6069.76785</v>
      </c>
      <c r="F23" s="13">
        <v>2770.27869</v>
      </c>
      <c r="G23" s="7">
        <v>3803.6</v>
      </c>
      <c r="H23" s="7">
        <v>3803.6</v>
      </c>
      <c r="I23" s="7">
        <v>3803.6</v>
      </c>
      <c r="J23" s="7">
        <f>I23+H23+G23+E23</f>
        <v>17480.56785</v>
      </c>
      <c r="K23">
        <f t="shared" si="0"/>
        <v>17480.56785</v>
      </c>
    </row>
    <row r="24" spans="1:11" ht="40.5" customHeight="1">
      <c r="A24" s="49"/>
      <c r="B24" s="44"/>
      <c r="C24" s="47"/>
      <c r="D24" s="4" t="s">
        <v>9</v>
      </c>
      <c r="E24" s="13"/>
      <c r="F24" s="13"/>
      <c r="G24" s="7"/>
      <c r="H24" s="7"/>
      <c r="I24" s="7"/>
      <c r="J24" s="7"/>
      <c r="K24">
        <f t="shared" si="0"/>
        <v>0</v>
      </c>
    </row>
    <row r="25" spans="1:11" ht="16.5" customHeight="1">
      <c r="A25" s="48">
        <v>4</v>
      </c>
      <c r="B25" s="47" t="s">
        <v>4</v>
      </c>
      <c r="C25" s="50" t="s">
        <v>64</v>
      </c>
      <c r="D25" s="3" t="s">
        <v>5</v>
      </c>
      <c r="E25" s="11">
        <f aca="true" t="shared" si="2" ref="E25:J25">E28</f>
        <v>958.1005</v>
      </c>
      <c r="F25" s="11">
        <f t="shared" si="2"/>
        <v>811.97748</v>
      </c>
      <c r="G25" s="6">
        <f t="shared" si="2"/>
        <v>0</v>
      </c>
      <c r="H25" s="6">
        <f t="shared" si="2"/>
        <v>0</v>
      </c>
      <c r="I25" s="6">
        <f t="shared" si="2"/>
        <v>0</v>
      </c>
      <c r="J25" s="6">
        <f t="shared" si="2"/>
        <v>958.1005</v>
      </c>
      <c r="K25">
        <f t="shared" si="0"/>
        <v>958.1005</v>
      </c>
    </row>
    <row r="26" spans="1:11" ht="25.5">
      <c r="A26" s="48"/>
      <c r="B26" s="47"/>
      <c r="C26" s="50"/>
      <c r="D26" s="3" t="s">
        <v>6</v>
      </c>
      <c r="E26" s="13"/>
      <c r="F26" s="13"/>
      <c r="G26" s="7"/>
      <c r="H26" s="7"/>
      <c r="I26" s="7"/>
      <c r="J26" s="7"/>
      <c r="K26">
        <f t="shared" si="0"/>
        <v>0</v>
      </c>
    </row>
    <row r="27" spans="1:11" ht="20.25">
      <c r="A27" s="48"/>
      <c r="B27" s="47"/>
      <c r="C27" s="50"/>
      <c r="D27" s="3" t="s">
        <v>7</v>
      </c>
      <c r="E27" s="13"/>
      <c r="F27" s="13"/>
      <c r="G27" s="7"/>
      <c r="H27" s="7"/>
      <c r="I27" s="7"/>
      <c r="J27" s="7"/>
      <c r="K27">
        <f t="shared" si="0"/>
        <v>0</v>
      </c>
    </row>
    <row r="28" spans="1:11" ht="20.25">
      <c r="A28" s="48"/>
      <c r="B28" s="47"/>
      <c r="C28" s="50"/>
      <c r="D28" s="3" t="s">
        <v>8</v>
      </c>
      <c r="E28" s="13">
        <f>E43+E38</f>
        <v>958.1005</v>
      </c>
      <c r="F28" s="13">
        <f>F43+F38</f>
        <v>811.97748</v>
      </c>
      <c r="G28" s="7">
        <f>G43+G38</f>
        <v>0</v>
      </c>
      <c r="H28" s="7">
        <f>H43+H38</f>
        <v>0</v>
      </c>
      <c r="I28" s="7">
        <f>I43+I38</f>
        <v>0</v>
      </c>
      <c r="J28" s="7">
        <f>I28+H28+G28+E28</f>
        <v>958.1005</v>
      </c>
      <c r="K28">
        <f t="shared" si="0"/>
        <v>958.1005</v>
      </c>
    </row>
    <row r="29" spans="1:11" ht="25.5">
      <c r="A29" s="48"/>
      <c r="B29" s="47"/>
      <c r="C29" s="50"/>
      <c r="D29" s="3" t="s">
        <v>9</v>
      </c>
      <c r="E29" s="13"/>
      <c r="F29" s="13"/>
      <c r="G29" s="7"/>
      <c r="H29" s="7"/>
      <c r="I29" s="7"/>
      <c r="J29" s="7"/>
      <c r="K29">
        <f t="shared" si="0"/>
        <v>0</v>
      </c>
    </row>
    <row r="30" spans="1:11" ht="13.5" customHeight="1">
      <c r="A30" s="48"/>
      <c r="B30" s="51" t="s">
        <v>16</v>
      </c>
      <c r="C30" s="47"/>
      <c r="D30" s="4" t="s">
        <v>5</v>
      </c>
      <c r="E30" s="13"/>
      <c r="F30" s="13"/>
      <c r="G30" s="7"/>
      <c r="H30" s="7"/>
      <c r="I30" s="7"/>
      <c r="J30" s="7"/>
      <c r="K30">
        <f t="shared" si="0"/>
        <v>0</v>
      </c>
    </row>
    <row r="31" spans="1:11" ht="11.25" customHeight="1">
      <c r="A31" s="48"/>
      <c r="B31" s="51"/>
      <c r="C31" s="47"/>
      <c r="D31" s="4" t="s">
        <v>6</v>
      </c>
      <c r="E31" s="13"/>
      <c r="F31" s="13"/>
      <c r="G31" s="7"/>
      <c r="H31" s="7"/>
      <c r="I31" s="7"/>
      <c r="J31" s="7"/>
      <c r="K31">
        <f t="shared" si="0"/>
        <v>0</v>
      </c>
    </row>
    <row r="32" spans="1:11" ht="11.25" customHeight="1">
      <c r="A32" s="48"/>
      <c r="B32" s="51"/>
      <c r="C32" s="47"/>
      <c r="D32" s="4" t="s">
        <v>7</v>
      </c>
      <c r="E32" s="13"/>
      <c r="F32" s="13"/>
      <c r="G32" s="7"/>
      <c r="H32" s="7"/>
      <c r="I32" s="7"/>
      <c r="J32" s="7"/>
      <c r="K32">
        <f t="shared" si="0"/>
        <v>0</v>
      </c>
    </row>
    <row r="33" spans="1:11" ht="12" customHeight="1">
      <c r="A33" s="48"/>
      <c r="B33" s="51"/>
      <c r="C33" s="47"/>
      <c r="D33" s="4" t="s">
        <v>8</v>
      </c>
      <c r="E33" s="13"/>
      <c r="F33" s="13"/>
      <c r="G33" s="7"/>
      <c r="H33" s="7"/>
      <c r="I33" s="7"/>
      <c r="J33" s="7"/>
      <c r="K33">
        <f t="shared" si="0"/>
        <v>0</v>
      </c>
    </row>
    <row r="34" spans="1:11" ht="12" customHeight="1">
      <c r="A34" s="48"/>
      <c r="B34" s="51"/>
      <c r="C34" s="47"/>
      <c r="D34" s="4" t="s">
        <v>9</v>
      </c>
      <c r="E34" s="13"/>
      <c r="F34" s="13"/>
      <c r="G34" s="7"/>
      <c r="H34" s="7"/>
      <c r="I34" s="7"/>
      <c r="J34" s="7"/>
      <c r="K34">
        <f t="shared" si="0"/>
        <v>0</v>
      </c>
    </row>
    <row r="35" spans="1:11" ht="20.25">
      <c r="A35" s="48"/>
      <c r="B35" s="39" t="s">
        <v>14</v>
      </c>
      <c r="C35" s="47" t="s">
        <v>38</v>
      </c>
      <c r="D35" s="4" t="s">
        <v>5</v>
      </c>
      <c r="E35" s="13">
        <f aca="true" t="shared" si="3" ref="E35:J35">E38</f>
        <v>958.1005</v>
      </c>
      <c r="F35" s="13">
        <f t="shared" si="3"/>
        <v>811.97748</v>
      </c>
      <c r="G35" s="7">
        <f t="shared" si="3"/>
        <v>0</v>
      </c>
      <c r="H35" s="7">
        <f t="shared" si="3"/>
        <v>0</v>
      </c>
      <c r="I35" s="7">
        <f t="shared" si="3"/>
        <v>0</v>
      </c>
      <c r="J35" s="7">
        <f t="shared" si="3"/>
        <v>0</v>
      </c>
      <c r="K35">
        <f t="shared" si="0"/>
        <v>958.1005</v>
      </c>
    </row>
    <row r="36" spans="1:11" ht="20.25">
      <c r="A36" s="48"/>
      <c r="B36" s="46"/>
      <c r="C36" s="47"/>
      <c r="D36" s="4" t="s">
        <v>6</v>
      </c>
      <c r="E36" s="13"/>
      <c r="F36" s="13"/>
      <c r="G36" s="7"/>
      <c r="H36" s="7"/>
      <c r="I36" s="7"/>
      <c r="J36" s="7"/>
      <c r="K36">
        <f t="shared" si="0"/>
        <v>0</v>
      </c>
    </row>
    <row r="37" spans="1:11" ht="20.25">
      <c r="A37" s="48"/>
      <c r="B37" s="46"/>
      <c r="C37" s="47"/>
      <c r="D37" s="4" t="s">
        <v>7</v>
      </c>
      <c r="E37" s="13"/>
      <c r="F37" s="13"/>
      <c r="G37" s="7"/>
      <c r="H37" s="7"/>
      <c r="I37" s="7"/>
      <c r="J37" s="7"/>
      <c r="K37">
        <f t="shared" si="0"/>
        <v>0</v>
      </c>
    </row>
    <row r="38" spans="1:11" ht="20.25">
      <c r="A38" s="48"/>
      <c r="B38" s="46"/>
      <c r="C38" s="47"/>
      <c r="D38" s="4" t="s">
        <v>8</v>
      </c>
      <c r="E38" s="13">
        <v>958.1005</v>
      </c>
      <c r="F38" s="13">
        <v>811.97748</v>
      </c>
      <c r="G38" s="7">
        <v>0</v>
      </c>
      <c r="H38" s="7">
        <v>0</v>
      </c>
      <c r="I38" s="7">
        <v>0</v>
      </c>
      <c r="J38" s="7">
        <v>0</v>
      </c>
      <c r="K38">
        <f t="shared" si="0"/>
        <v>958.1005</v>
      </c>
    </row>
    <row r="39" spans="1:11" ht="20.25">
      <c r="A39" s="48"/>
      <c r="B39" s="40"/>
      <c r="C39" s="47"/>
      <c r="D39" s="4" t="s">
        <v>9</v>
      </c>
      <c r="E39" s="13"/>
      <c r="F39" s="13"/>
      <c r="G39" s="7"/>
      <c r="H39" s="7"/>
      <c r="I39" s="7"/>
      <c r="J39" s="7"/>
      <c r="K39">
        <f t="shared" si="0"/>
        <v>0</v>
      </c>
    </row>
    <row r="40" spans="1:11" ht="18.75" customHeight="1">
      <c r="A40" s="48"/>
      <c r="B40" s="39" t="s">
        <v>37</v>
      </c>
      <c r="C40" s="47" t="s">
        <v>39</v>
      </c>
      <c r="D40" s="4" t="s">
        <v>5</v>
      </c>
      <c r="E40" s="13">
        <f aca="true" t="shared" si="4" ref="E40:J40">E43</f>
        <v>0</v>
      </c>
      <c r="F40" s="13">
        <f t="shared" si="4"/>
        <v>0</v>
      </c>
      <c r="G40" s="7">
        <f t="shared" si="4"/>
        <v>0</v>
      </c>
      <c r="H40" s="7">
        <f t="shared" si="4"/>
        <v>0</v>
      </c>
      <c r="I40" s="7">
        <f t="shared" si="4"/>
        <v>0</v>
      </c>
      <c r="J40" s="7">
        <f t="shared" si="4"/>
        <v>0</v>
      </c>
      <c r="K40">
        <f t="shared" si="0"/>
        <v>0</v>
      </c>
    </row>
    <row r="41" spans="1:11" ht="20.25">
      <c r="A41" s="48"/>
      <c r="B41" s="46"/>
      <c r="C41" s="47"/>
      <c r="D41" s="4" t="s">
        <v>6</v>
      </c>
      <c r="E41" s="13"/>
      <c r="F41" s="13"/>
      <c r="G41" s="7"/>
      <c r="H41" s="7"/>
      <c r="I41" s="7"/>
      <c r="J41" s="7"/>
      <c r="K41">
        <f t="shared" si="0"/>
        <v>0</v>
      </c>
    </row>
    <row r="42" spans="1:11" ht="20.25">
      <c r="A42" s="48"/>
      <c r="B42" s="46"/>
      <c r="C42" s="47"/>
      <c r="D42" s="4" t="s">
        <v>7</v>
      </c>
      <c r="E42" s="13"/>
      <c r="F42" s="13"/>
      <c r="G42" s="7"/>
      <c r="H42" s="7"/>
      <c r="I42" s="7"/>
      <c r="J42" s="7"/>
      <c r="K42">
        <f t="shared" si="0"/>
        <v>0</v>
      </c>
    </row>
    <row r="43" spans="1:11" ht="20.25">
      <c r="A43" s="48"/>
      <c r="B43" s="46"/>
      <c r="C43" s="47"/>
      <c r="D43" s="4" t="s">
        <v>8</v>
      </c>
      <c r="E43" s="13">
        <v>0</v>
      </c>
      <c r="F43" s="13">
        <v>0</v>
      </c>
      <c r="G43" s="7">
        <v>0</v>
      </c>
      <c r="H43" s="7">
        <v>0</v>
      </c>
      <c r="I43" s="7">
        <v>0</v>
      </c>
      <c r="J43" s="7">
        <f>I43+H43+G43+E43</f>
        <v>0</v>
      </c>
      <c r="K43">
        <f t="shared" si="0"/>
        <v>0</v>
      </c>
    </row>
    <row r="44" spans="1:11" ht="26.25" customHeight="1">
      <c r="A44" s="49"/>
      <c r="B44" s="40"/>
      <c r="C44" s="47"/>
      <c r="D44" s="4" t="s">
        <v>9</v>
      </c>
      <c r="E44" s="13"/>
      <c r="F44" s="13"/>
      <c r="G44" s="7"/>
      <c r="H44" s="7"/>
      <c r="I44" s="7"/>
      <c r="J44" s="7"/>
      <c r="K44">
        <f t="shared" si="0"/>
        <v>0</v>
      </c>
    </row>
    <row r="45" spans="1:11" ht="20.25">
      <c r="A45" s="52"/>
      <c r="B45" s="39" t="s">
        <v>43</v>
      </c>
      <c r="C45" s="47" t="s">
        <v>44</v>
      </c>
      <c r="D45" s="4" t="s">
        <v>5</v>
      </c>
      <c r="E45" s="13">
        <f aca="true" t="shared" si="5" ref="E45:J45">E48</f>
        <v>0</v>
      </c>
      <c r="F45" s="13">
        <f t="shared" si="5"/>
        <v>0</v>
      </c>
      <c r="G45" s="7">
        <f t="shared" si="5"/>
        <v>0</v>
      </c>
      <c r="H45" s="7">
        <f t="shared" si="5"/>
        <v>0</v>
      </c>
      <c r="I45" s="7">
        <f t="shared" si="5"/>
        <v>0</v>
      </c>
      <c r="J45" s="7">
        <f t="shared" si="5"/>
        <v>0</v>
      </c>
      <c r="K45">
        <f t="shared" si="0"/>
        <v>0</v>
      </c>
    </row>
    <row r="46" spans="1:11" ht="20.25">
      <c r="A46" s="48"/>
      <c r="B46" s="46"/>
      <c r="C46" s="47"/>
      <c r="D46" s="4" t="s">
        <v>6</v>
      </c>
      <c r="E46" s="13"/>
      <c r="F46" s="13"/>
      <c r="G46" s="7"/>
      <c r="H46" s="7"/>
      <c r="I46" s="7"/>
      <c r="J46" s="7"/>
      <c r="K46">
        <f t="shared" si="0"/>
        <v>0</v>
      </c>
    </row>
    <row r="47" spans="1:11" ht="20.25">
      <c r="A47" s="48"/>
      <c r="B47" s="46"/>
      <c r="C47" s="47"/>
      <c r="D47" s="4" t="s">
        <v>7</v>
      </c>
      <c r="E47" s="13"/>
      <c r="F47" s="13"/>
      <c r="G47" s="7"/>
      <c r="H47" s="7"/>
      <c r="I47" s="7"/>
      <c r="J47" s="7"/>
      <c r="K47">
        <f t="shared" si="0"/>
        <v>0</v>
      </c>
    </row>
    <row r="48" spans="1:11" ht="20.25">
      <c r="A48" s="48"/>
      <c r="B48" s="46"/>
      <c r="C48" s="47"/>
      <c r="D48" s="4" t="s">
        <v>8</v>
      </c>
      <c r="E48" s="13">
        <v>0</v>
      </c>
      <c r="F48" s="13">
        <v>0</v>
      </c>
      <c r="G48" s="7">
        <v>0</v>
      </c>
      <c r="H48" s="7">
        <v>0</v>
      </c>
      <c r="I48" s="7">
        <v>0</v>
      </c>
      <c r="J48" s="7">
        <f>I48+H48+G48+E48</f>
        <v>0</v>
      </c>
      <c r="K48">
        <f t="shared" si="0"/>
        <v>0</v>
      </c>
    </row>
    <row r="49" spans="1:11" ht="20.25">
      <c r="A49" s="48"/>
      <c r="B49" s="40"/>
      <c r="C49" s="47"/>
      <c r="D49" s="4" t="s">
        <v>9</v>
      </c>
      <c r="E49" s="13"/>
      <c r="F49" s="13"/>
      <c r="G49" s="7"/>
      <c r="H49" s="7"/>
      <c r="I49" s="7"/>
      <c r="J49" s="7"/>
      <c r="K49">
        <f t="shared" si="0"/>
        <v>0</v>
      </c>
    </row>
    <row r="50" spans="1:11" ht="20.25">
      <c r="A50" s="48">
        <v>13</v>
      </c>
      <c r="B50" s="53" t="s">
        <v>4</v>
      </c>
      <c r="C50" s="56" t="s">
        <v>52</v>
      </c>
      <c r="D50" s="3" t="s">
        <v>5</v>
      </c>
      <c r="E50" s="11">
        <f aca="true" t="shared" si="6" ref="E50:J50">E52+E53</f>
        <v>1505.03</v>
      </c>
      <c r="F50" s="11">
        <f t="shared" si="6"/>
        <v>1455.03</v>
      </c>
      <c r="G50" s="6">
        <f t="shared" si="6"/>
        <v>4909.8</v>
      </c>
      <c r="H50" s="6">
        <f t="shared" si="6"/>
        <v>0</v>
      </c>
      <c r="I50" s="6">
        <f t="shared" si="6"/>
        <v>0</v>
      </c>
      <c r="J50" s="6">
        <f t="shared" si="6"/>
        <v>6414.83</v>
      </c>
      <c r="K50" t="e">
        <f>#REF!+#REF!+#REF!+#REF!</f>
        <v>#REF!</v>
      </c>
    </row>
    <row r="51" spans="1:11" ht="25.5">
      <c r="A51" s="48"/>
      <c r="B51" s="54"/>
      <c r="C51" s="57"/>
      <c r="D51" s="3" t="s">
        <v>6</v>
      </c>
      <c r="E51" s="13"/>
      <c r="F51" s="13"/>
      <c r="G51" s="7"/>
      <c r="H51" s="7"/>
      <c r="I51" s="7"/>
      <c r="J51" s="7"/>
      <c r="K51" t="e">
        <f>#REF!+#REF!+#REF!+#REF!</f>
        <v>#REF!</v>
      </c>
    </row>
    <row r="52" spans="1:11" ht="20.25">
      <c r="A52" s="48"/>
      <c r="B52" s="54"/>
      <c r="C52" s="57"/>
      <c r="D52" s="3" t="s">
        <v>7</v>
      </c>
      <c r="E52" s="13">
        <f aca="true" t="shared" si="7" ref="E52:I53">E62</f>
        <v>1305.48</v>
      </c>
      <c r="F52" s="13">
        <f t="shared" si="7"/>
        <v>1305.48</v>
      </c>
      <c r="G52" s="7">
        <f t="shared" si="7"/>
        <v>3893.6</v>
      </c>
      <c r="H52" s="7">
        <f t="shared" si="7"/>
        <v>0</v>
      </c>
      <c r="I52" s="7">
        <f t="shared" si="7"/>
        <v>0</v>
      </c>
      <c r="J52" s="7">
        <f>E52+G52+H52+I52</f>
        <v>5199.08</v>
      </c>
      <c r="K52" t="e">
        <f>#REF!+#REF!+#REF!+#REF!</f>
        <v>#REF!</v>
      </c>
    </row>
    <row r="53" spans="1:11" ht="20.25">
      <c r="A53" s="48"/>
      <c r="B53" s="54"/>
      <c r="C53" s="57"/>
      <c r="D53" s="3" t="s">
        <v>8</v>
      </c>
      <c r="E53" s="13">
        <f t="shared" si="7"/>
        <v>199.55</v>
      </c>
      <c r="F53" s="13">
        <f t="shared" si="7"/>
        <v>149.55</v>
      </c>
      <c r="G53" s="7">
        <f t="shared" si="7"/>
        <v>1016.1999999999999</v>
      </c>
      <c r="H53" s="7">
        <f t="shared" si="7"/>
        <v>0</v>
      </c>
      <c r="I53" s="7">
        <f t="shared" si="7"/>
        <v>0</v>
      </c>
      <c r="J53" s="7">
        <f>E53+G53+H53+I53</f>
        <v>1215.75</v>
      </c>
      <c r="K53" t="e">
        <f>#REF!+#REF!+#REF!+#REF!</f>
        <v>#REF!</v>
      </c>
    </row>
    <row r="54" spans="1:11" ht="27.75" customHeight="1">
      <c r="A54" s="48"/>
      <c r="B54" s="55"/>
      <c r="C54" s="58"/>
      <c r="D54" s="3" t="s">
        <v>9</v>
      </c>
      <c r="E54" s="13"/>
      <c r="F54" s="13"/>
      <c r="G54" s="7"/>
      <c r="H54" s="7"/>
      <c r="I54" s="7"/>
      <c r="J54" s="7"/>
      <c r="K54" t="e">
        <f>#REF!+#REF!+#REF!+#REF!</f>
        <v>#REF!</v>
      </c>
    </row>
    <row r="55" spans="1:11" ht="14.25" customHeight="1">
      <c r="A55" s="48"/>
      <c r="B55" s="51" t="s">
        <v>16</v>
      </c>
      <c r="C55" s="53"/>
      <c r="D55" s="4" t="s">
        <v>5</v>
      </c>
      <c r="E55" s="13"/>
      <c r="F55" s="13"/>
      <c r="G55" s="7"/>
      <c r="H55" s="7"/>
      <c r="I55" s="7"/>
      <c r="J55" s="7"/>
      <c r="K55" t="e">
        <f>#REF!+#REF!+#REF!+#REF!</f>
        <v>#REF!</v>
      </c>
    </row>
    <row r="56" spans="1:11" ht="12" customHeight="1">
      <c r="A56" s="48"/>
      <c r="B56" s="51"/>
      <c r="C56" s="54"/>
      <c r="D56" s="4" t="s">
        <v>6</v>
      </c>
      <c r="E56" s="13"/>
      <c r="F56" s="13"/>
      <c r="G56" s="7"/>
      <c r="H56" s="7"/>
      <c r="I56" s="7"/>
      <c r="J56" s="7"/>
      <c r="K56" t="e">
        <f>#REF!+#REF!+#REF!+#REF!</f>
        <v>#REF!</v>
      </c>
    </row>
    <row r="57" spans="1:11" ht="11.25" customHeight="1">
      <c r="A57" s="48"/>
      <c r="B57" s="51"/>
      <c r="C57" s="54"/>
      <c r="D57" s="4" t="s">
        <v>7</v>
      </c>
      <c r="E57" s="13"/>
      <c r="F57" s="13"/>
      <c r="G57" s="7"/>
      <c r="H57" s="7"/>
      <c r="I57" s="7"/>
      <c r="J57" s="7"/>
      <c r="K57" t="e">
        <f>#REF!+#REF!+#REF!+#REF!</f>
        <v>#REF!</v>
      </c>
    </row>
    <row r="58" spans="1:11" ht="14.25" customHeight="1">
      <c r="A58" s="48"/>
      <c r="B58" s="51"/>
      <c r="C58" s="54"/>
      <c r="D58" s="4" t="s">
        <v>8</v>
      </c>
      <c r="E58" s="13"/>
      <c r="F58" s="13"/>
      <c r="G58" s="7"/>
      <c r="H58" s="7"/>
      <c r="I58" s="7"/>
      <c r="J58" s="7"/>
      <c r="K58" t="e">
        <f>#REF!+#REF!+#REF!+#REF!</f>
        <v>#REF!</v>
      </c>
    </row>
    <row r="59" spans="1:11" ht="12" customHeight="1">
      <c r="A59" s="48"/>
      <c r="B59" s="51"/>
      <c r="C59" s="55"/>
      <c r="D59" s="4" t="s">
        <v>9</v>
      </c>
      <c r="E59" s="13"/>
      <c r="F59" s="13"/>
      <c r="G59" s="7"/>
      <c r="H59" s="7"/>
      <c r="I59" s="7"/>
      <c r="J59" s="7"/>
      <c r="K59" t="e">
        <f>#REF!+#REF!+#REF!+#REF!</f>
        <v>#REF!</v>
      </c>
    </row>
    <row r="60" spans="1:11" ht="20.25">
      <c r="A60" s="48"/>
      <c r="B60" s="53" t="s">
        <v>13</v>
      </c>
      <c r="C60" s="53" t="s">
        <v>53</v>
      </c>
      <c r="D60" s="4" t="s">
        <v>5</v>
      </c>
      <c r="E60" s="14">
        <f aca="true" t="shared" si="8" ref="E60:J60">E62+E63</f>
        <v>1505.03</v>
      </c>
      <c r="F60" s="14">
        <f t="shared" si="8"/>
        <v>1455.03</v>
      </c>
      <c r="G60" s="7">
        <f t="shared" si="8"/>
        <v>4909.8</v>
      </c>
      <c r="H60" s="7">
        <f t="shared" si="8"/>
        <v>0</v>
      </c>
      <c r="I60" s="7">
        <f t="shared" si="8"/>
        <v>0</v>
      </c>
      <c r="J60" s="7">
        <f t="shared" si="8"/>
        <v>6414.83</v>
      </c>
      <c r="K60" t="e">
        <f>#REF!+#REF!+#REF!+#REF!</f>
        <v>#REF!</v>
      </c>
    </row>
    <row r="61" spans="1:11" ht="20.25">
      <c r="A61" s="48"/>
      <c r="B61" s="54"/>
      <c r="C61" s="54"/>
      <c r="D61" s="4" t="s">
        <v>6</v>
      </c>
      <c r="E61" s="13"/>
      <c r="F61" s="13"/>
      <c r="G61" s="7"/>
      <c r="H61" s="7"/>
      <c r="I61" s="7"/>
      <c r="J61" s="7"/>
      <c r="K61" t="e">
        <f>#REF!+#REF!+#REF!+#REF!</f>
        <v>#REF!</v>
      </c>
    </row>
    <row r="62" spans="1:11" ht="20.25">
      <c r="A62" s="48"/>
      <c r="B62" s="54"/>
      <c r="C62" s="54"/>
      <c r="D62" s="4" t="s">
        <v>7</v>
      </c>
      <c r="E62" s="13">
        <v>1305.48</v>
      </c>
      <c r="F62" s="13">
        <v>1305.48</v>
      </c>
      <c r="G62" s="7">
        <v>3893.6</v>
      </c>
      <c r="H62" s="7">
        <v>0</v>
      </c>
      <c r="I62" s="7">
        <v>0</v>
      </c>
      <c r="J62" s="7">
        <f>I62+H62+G62+E62</f>
        <v>5199.08</v>
      </c>
      <c r="K62" t="e">
        <f>#REF!+#REF!+#REF!+#REF!</f>
        <v>#REF!</v>
      </c>
    </row>
    <row r="63" spans="1:11" ht="20.25">
      <c r="A63" s="48"/>
      <c r="B63" s="54"/>
      <c r="C63" s="54"/>
      <c r="D63" s="4" t="s">
        <v>8</v>
      </c>
      <c r="E63" s="13">
        <v>199.55</v>
      </c>
      <c r="F63" s="13">
        <v>149.55</v>
      </c>
      <c r="G63" s="7">
        <f>102.9+913.3</f>
        <v>1016.1999999999999</v>
      </c>
      <c r="H63" s="7">
        <v>0</v>
      </c>
      <c r="I63" s="7">
        <v>0</v>
      </c>
      <c r="J63" s="7">
        <f>I63+H63+G63+E63</f>
        <v>1215.75</v>
      </c>
      <c r="K63" t="e">
        <f>#REF!+#REF!+#REF!+#REF!</f>
        <v>#REF!</v>
      </c>
    </row>
    <row r="64" spans="1:11" ht="28.5" customHeight="1">
      <c r="A64" s="49"/>
      <c r="B64" s="55"/>
      <c r="C64" s="55"/>
      <c r="D64" s="4" t="s">
        <v>9</v>
      </c>
      <c r="E64" s="13"/>
      <c r="F64" s="13"/>
      <c r="G64" s="7"/>
      <c r="H64" s="7"/>
      <c r="I64" s="7"/>
      <c r="J64" s="7"/>
      <c r="K64" t="e">
        <f>#REF!+#REF!+#REF!+#REF!</f>
        <v>#REF!</v>
      </c>
    </row>
    <row r="65" spans="1:11" ht="20.25" customHeight="1">
      <c r="A65" s="52">
        <v>16</v>
      </c>
      <c r="B65" s="53" t="s">
        <v>4</v>
      </c>
      <c r="C65" s="56" t="s">
        <v>72</v>
      </c>
      <c r="D65" s="3" t="s">
        <v>5</v>
      </c>
      <c r="E65" s="11">
        <f aca="true" t="shared" si="9" ref="E65:J65">E67+E68</f>
        <v>2239</v>
      </c>
      <c r="F65" s="11">
        <f t="shared" si="9"/>
        <v>1643.11904</v>
      </c>
      <c r="G65" s="6">
        <f t="shared" si="9"/>
        <v>2181</v>
      </c>
      <c r="H65" s="6">
        <f t="shared" si="9"/>
        <v>3134.9</v>
      </c>
      <c r="I65" s="6">
        <f t="shared" si="9"/>
        <v>2476.6</v>
      </c>
      <c r="J65" s="6">
        <f t="shared" si="9"/>
        <v>10031.5</v>
      </c>
      <c r="K65">
        <f>E80+G80+H80+I80</f>
        <v>9205.5</v>
      </c>
    </row>
    <row r="66" spans="1:11" ht="25.5">
      <c r="A66" s="48"/>
      <c r="B66" s="54"/>
      <c r="C66" s="57"/>
      <c r="D66" s="3" t="s">
        <v>6</v>
      </c>
      <c r="E66" s="13"/>
      <c r="F66" s="13"/>
      <c r="G66" s="7"/>
      <c r="H66" s="7"/>
      <c r="I66" s="7"/>
      <c r="J66" s="7"/>
      <c r="K66">
        <f>E81+G81+H81+I81</f>
        <v>0</v>
      </c>
    </row>
    <row r="67" spans="1:11" ht="20.25">
      <c r="A67" s="48"/>
      <c r="B67" s="54"/>
      <c r="C67" s="57"/>
      <c r="D67" s="3" t="s">
        <v>7</v>
      </c>
      <c r="E67" s="13"/>
      <c r="F67" s="13"/>
      <c r="G67" s="7"/>
      <c r="H67" s="7"/>
      <c r="I67" s="7"/>
      <c r="J67" s="7">
        <f>E67</f>
        <v>0</v>
      </c>
      <c r="K67">
        <f>E82+G82+H82+I82</f>
        <v>0</v>
      </c>
    </row>
    <row r="68" spans="1:11" ht="20.25">
      <c r="A68" s="48"/>
      <c r="B68" s="54"/>
      <c r="C68" s="57"/>
      <c r="D68" s="3" t="s">
        <v>8</v>
      </c>
      <c r="E68" s="13">
        <f>E78+E83</f>
        <v>2239</v>
      </c>
      <c r="F68" s="13">
        <f>F78+F83</f>
        <v>1643.11904</v>
      </c>
      <c r="G68" s="7">
        <f>G78+G83</f>
        <v>2181</v>
      </c>
      <c r="H68" s="7">
        <f>H78+H83</f>
        <v>3134.9</v>
      </c>
      <c r="I68" s="7">
        <f>I78+I83</f>
        <v>2476.6</v>
      </c>
      <c r="J68" s="7">
        <f>E68+G68+H68+I68</f>
        <v>10031.5</v>
      </c>
      <c r="K68">
        <f>E83+G83+H83+I83</f>
        <v>9205.5</v>
      </c>
    </row>
    <row r="69" spans="1:11" ht="40.5" customHeight="1">
      <c r="A69" s="48"/>
      <c r="B69" s="55"/>
      <c r="C69" s="58"/>
      <c r="D69" s="3" t="s">
        <v>9</v>
      </c>
      <c r="E69" s="13"/>
      <c r="F69" s="13"/>
      <c r="G69" s="7"/>
      <c r="H69" s="7"/>
      <c r="I69" s="7"/>
      <c r="J69" s="7"/>
      <c r="K69">
        <f>E84+G84+H84+I84</f>
        <v>0</v>
      </c>
    </row>
    <row r="70" spans="1:11" ht="13.5" customHeight="1">
      <c r="A70" s="48"/>
      <c r="B70" s="59" t="s">
        <v>16</v>
      </c>
      <c r="C70" s="53"/>
      <c r="D70" s="3" t="s">
        <v>5</v>
      </c>
      <c r="E70" s="13"/>
      <c r="F70" s="13"/>
      <c r="G70" s="7"/>
      <c r="H70" s="7"/>
      <c r="I70" s="7"/>
      <c r="J70" s="7"/>
      <c r="K70" t="e">
        <f>#REF!+#REF!+#REF!+#REF!</f>
        <v>#REF!</v>
      </c>
    </row>
    <row r="71" spans="1:11" ht="15" customHeight="1">
      <c r="A71" s="48"/>
      <c r="B71" s="60"/>
      <c r="C71" s="54"/>
      <c r="D71" s="3" t="s">
        <v>6</v>
      </c>
      <c r="E71" s="13"/>
      <c r="F71" s="13"/>
      <c r="G71" s="7"/>
      <c r="H71" s="7"/>
      <c r="I71" s="7"/>
      <c r="J71" s="7"/>
      <c r="K71" t="e">
        <f>#REF!+#REF!+#REF!+#REF!</f>
        <v>#REF!</v>
      </c>
    </row>
    <row r="72" spans="1:11" ht="14.25" customHeight="1">
      <c r="A72" s="48"/>
      <c r="B72" s="60"/>
      <c r="C72" s="54"/>
      <c r="D72" s="3" t="s">
        <v>7</v>
      </c>
      <c r="E72" s="13"/>
      <c r="F72" s="13"/>
      <c r="G72" s="7"/>
      <c r="H72" s="7"/>
      <c r="I72" s="7"/>
      <c r="J72" s="7"/>
      <c r="K72" t="e">
        <f>#REF!+#REF!+#REF!+#REF!</f>
        <v>#REF!</v>
      </c>
    </row>
    <row r="73" spans="1:11" ht="12" customHeight="1">
      <c r="A73" s="48"/>
      <c r="B73" s="60"/>
      <c r="C73" s="54"/>
      <c r="D73" s="3" t="s">
        <v>8</v>
      </c>
      <c r="E73" s="13"/>
      <c r="F73" s="13"/>
      <c r="G73" s="7"/>
      <c r="H73" s="7"/>
      <c r="I73" s="7"/>
      <c r="J73" s="7"/>
      <c r="K73" t="e">
        <f>#REF!+#REF!+#REF!+#REF!</f>
        <v>#REF!</v>
      </c>
    </row>
    <row r="74" spans="1:11" ht="25.5">
      <c r="A74" s="48"/>
      <c r="B74" s="61"/>
      <c r="C74" s="55"/>
      <c r="D74" s="3" t="s">
        <v>9</v>
      </c>
      <c r="E74" s="13"/>
      <c r="F74" s="13"/>
      <c r="G74" s="7"/>
      <c r="H74" s="7"/>
      <c r="I74" s="7"/>
      <c r="J74" s="7"/>
      <c r="K74" t="e">
        <f>#REF!+#REF!+#REF!+#REF!</f>
        <v>#REF!</v>
      </c>
    </row>
    <row r="75" spans="1:11" ht="20.25">
      <c r="A75" s="48"/>
      <c r="B75" s="53" t="s">
        <v>10</v>
      </c>
      <c r="C75" s="53" t="s">
        <v>29</v>
      </c>
      <c r="D75" s="3" t="s">
        <v>5</v>
      </c>
      <c r="E75" s="13">
        <f aca="true" t="shared" si="10" ref="E75:J75">E77+E78</f>
        <v>89</v>
      </c>
      <c r="F75" s="13">
        <f t="shared" si="10"/>
        <v>89</v>
      </c>
      <c r="G75" s="7">
        <f t="shared" si="10"/>
        <v>0</v>
      </c>
      <c r="H75" s="7">
        <f t="shared" si="10"/>
        <v>3880</v>
      </c>
      <c r="I75" s="7">
        <f t="shared" si="10"/>
        <v>0</v>
      </c>
      <c r="J75" s="7">
        <f t="shared" si="10"/>
        <v>826</v>
      </c>
      <c r="K75" t="e">
        <f>#REF!+#REF!+#REF!+#REF!</f>
        <v>#REF!</v>
      </c>
    </row>
    <row r="76" spans="1:11" ht="25.5">
      <c r="A76" s="48"/>
      <c r="B76" s="54"/>
      <c r="C76" s="54"/>
      <c r="D76" s="3" t="s">
        <v>6</v>
      </c>
      <c r="E76" s="13"/>
      <c r="F76" s="13"/>
      <c r="G76" s="7"/>
      <c r="H76" s="7"/>
      <c r="I76" s="7"/>
      <c r="J76" s="7"/>
      <c r="K76" t="e">
        <f>#REF!+#REF!+#REF!+#REF!</f>
        <v>#REF!</v>
      </c>
    </row>
    <row r="77" spans="1:11" ht="20.25">
      <c r="A77" s="48"/>
      <c r="B77" s="54"/>
      <c r="C77" s="54"/>
      <c r="D77" s="3" t="s">
        <v>7</v>
      </c>
      <c r="E77" s="13">
        <v>0</v>
      </c>
      <c r="F77" s="13">
        <v>0</v>
      </c>
      <c r="G77" s="7">
        <v>0</v>
      </c>
      <c r="H77" s="7">
        <f>3880-737</f>
        <v>3143</v>
      </c>
      <c r="I77" s="7">
        <v>0</v>
      </c>
      <c r="J77" s="7">
        <v>0</v>
      </c>
      <c r="K77" t="e">
        <f>#REF!+#REF!+#REF!+#REF!</f>
        <v>#REF!</v>
      </c>
    </row>
    <row r="78" spans="1:11" ht="20.25">
      <c r="A78" s="48"/>
      <c r="B78" s="54"/>
      <c r="C78" s="54"/>
      <c r="D78" s="3" t="s">
        <v>8</v>
      </c>
      <c r="E78" s="13">
        <v>89</v>
      </c>
      <c r="F78" s="13">
        <v>89</v>
      </c>
      <c r="G78" s="7">
        <v>0</v>
      </c>
      <c r="H78" s="7">
        <v>737</v>
      </c>
      <c r="I78" s="7">
        <v>0</v>
      </c>
      <c r="J78" s="7">
        <f>I78+H78+G78+E78</f>
        <v>826</v>
      </c>
      <c r="K78" t="e">
        <f>#REF!+#REF!+#REF!+#REF!</f>
        <v>#REF!</v>
      </c>
    </row>
    <row r="79" spans="1:11" ht="25.5">
      <c r="A79" s="48"/>
      <c r="B79" s="55"/>
      <c r="C79" s="55"/>
      <c r="D79" s="3" t="s">
        <v>9</v>
      </c>
      <c r="E79" s="13"/>
      <c r="F79" s="13"/>
      <c r="G79" s="7"/>
      <c r="H79" s="7"/>
      <c r="I79" s="7"/>
      <c r="J79" s="7"/>
      <c r="K79" t="e">
        <f>#REF!+#REF!+#REF!+#REF!</f>
        <v>#REF!</v>
      </c>
    </row>
    <row r="80" spans="1:11" ht="20.25" customHeight="1">
      <c r="A80" s="48"/>
      <c r="B80" s="53" t="s">
        <v>12</v>
      </c>
      <c r="C80" s="53" t="s">
        <v>36</v>
      </c>
      <c r="D80" s="3" t="s">
        <v>5</v>
      </c>
      <c r="E80" s="13">
        <f aca="true" t="shared" si="11" ref="E80:J80">E82+E83</f>
        <v>2150</v>
      </c>
      <c r="F80" s="13">
        <f t="shared" si="11"/>
        <v>1554.11904</v>
      </c>
      <c r="G80" s="7">
        <f t="shared" si="11"/>
        <v>2181</v>
      </c>
      <c r="H80" s="7">
        <f t="shared" si="11"/>
        <v>2397.9</v>
      </c>
      <c r="I80" s="7">
        <f t="shared" si="11"/>
        <v>2476.6</v>
      </c>
      <c r="J80" s="7">
        <f t="shared" si="11"/>
        <v>9205.5</v>
      </c>
      <c r="K80" t="e">
        <f>#REF!+#REF!+#REF!+#REF!</f>
        <v>#REF!</v>
      </c>
    </row>
    <row r="81" spans="1:11" ht="25.5">
      <c r="A81" s="48"/>
      <c r="B81" s="54"/>
      <c r="C81" s="54"/>
      <c r="D81" s="3" t="s">
        <v>6</v>
      </c>
      <c r="E81" s="13"/>
      <c r="F81" s="13"/>
      <c r="G81" s="7"/>
      <c r="H81" s="7"/>
      <c r="I81" s="7"/>
      <c r="J81" s="7"/>
      <c r="K81" t="e">
        <f>#REF!+#REF!+#REF!+#REF!</f>
        <v>#REF!</v>
      </c>
    </row>
    <row r="82" spans="1:11" ht="20.25">
      <c r="A82" s="48"/>
      <c r="B82" s="54"/>
      <c r="C82" s="54"/>
      <c r="D82" s="3" t="s">
        <v>7</v>
      </c>
      <c r="E82" s="13">
        <v>0</v>
      </c>
      <c r="F82" s="13">
        <v>0</v>
      </c>
      <c r="G82" s="7">
        <v>0</v>
      </c>
      <c r="H82" s="7">
        <v>0</v>
      </c>
      <c r="I82" s="7">
        <v>0</v>
      </c>
      <c r="J82" s="7">
        <v>0</v>
      </c>
      <c r="K82" t="e">
        <f>#REF!+#REF!+#REF!+#REF!</f>
        <v>#REF!</v>
      </c>
    </row>
    <row r="83" spans="1:11" ht="20.25">
      <c r="A83" s="48"/>
      <c r="B83" s="54"/>
      <c r="C83" s="54"/>
      <c r="D83" s="3" t="s">
        <v>8</v>
      </c>
      <c r="E83" s="13">
        <v>2150</v>
      </c>
      <c r="F83" s="13">
        <f>1453.46657+99.05556+1.59691</f>
        <v>1554.11904</v>
      </c>
      <c r="G83" s="7">
        <v>2181</v>
      </c>
      <c r="H83" s="7">
        <v>2397.9</v>
      </c>
      <c r="I83" s="7">
        <v>2476.6</v>
      </c>
      <c r="J83" s="7">
        <f>I83+H83+G83+E83</f>
        <v>9205.5</v>
      </c>
      <c r="K83" t="e">
        <f>#REF!+#REF!+#REF!+#REF!</f>
        <v>#REF!</v>
      </c>
    </row>
    <row r="84" spans="1:11" ht="25.5">
      <c r="A84" s="49"/>
      <c r="B84" s="55"/>
      <c r="C84" s="55"/>
      <c r="D84" s="3" t="s">
        <v>9</v>
      </c>
      <c r="E84" s="13"/>
      <c r="F84" s="13"/>
      <c r="G84" s="7"/>
      <c r="H84" s="7"/>
      <c r="I84" s="7"/>
      <c r="J84" s="7"/>
      <c r="K84" t="e">
        <f>#REF!+#REF!+#REF!+#REF!</f>
        <v>#REF!</v>
      </c>
    </row>
    <row r="85" spans="1:11" ht="20.25">
      <c r="A85" s="48">
        <v>21</v>
      </c>
      <c r="B85" s="47" t="s">
        <v>4</v>
      </c>
      <c r="C85" s="50" t="s">
        <v>50</v>
      </c>
      <c r="D85" s="3" t="s">
        <v>5</v>
      </c>
      <c r="E85" s="11">
        <f aca="true" t="shared" si="12" ref="E85:J85">E87+E88+E86</f>
        <v>3561.31112</v>
      </c>
      <c r="F85" s="11">
        <f t="shared" si="12"/>
        <v>3273.86315</v>
      </c>
      <c r="G85" s="11">
        <f t="shared" si="12"/>
        <v>4342.72</v>
      </c>
      <c r="H85" s="11">
        <f t="shared" si="12"/>
        <v>4084.5199999999995</v>
      </c>
      <c r="I85" s="11">
        <f t="shared" si="12"/>
        <v>4236.0199999999995</v>
      </c>
      <c r="J85" s="11">
        <f t="shared" si="12"/>
        <v>16224.571119999997</v>
      </c>
      <c r="K85">
        <f>E100+G100+H100+I100</f>
        <v>2326.739</v>
      </c>
    </row>
    <row r="86" spans="1:11" ht="25.5">
      <c r="A86" s="48"/>
      <c r="B86" s="47"/>
      <c r="C86" s="50"/>
      <c r="D86" s="3" t="s">
        <v>6</v>
      </c>
      <c r="E86" s="7">
        <f aca="true" t="shared" si="13" ref="E86:J87">E96+E101</f>
        <v>2589.54956</v>
      </c>
      <c r="F86" s="7">
        <f t="shared" si="13"/>
        <v>2567.75174</v>
      </c>
      <c r="G86" s="7">
        <f t="shared" si="13"/>
        <v>0</v>
      </c>
      <c r="H86" s="7">
        <f t="shared" si="13"/>
        <v>0</v>
      </c>
      <c r="I86" s="7">
        <f t="shared" si="13"/>
        <v>0</v>
      </c>
      <c r="J86" s="7">
        <f t="shared" si="13"/>
        <v>2589.54956</v>
      </c>
      <c r="K86">
        <f>E101+G101+H101+I101</f>
        <v>0</v>
      </c>
    </row>
    <row r="87" spans="1:11" ht="20.25">
      <c r="A87" s="48"/>
      <c r="B87" s="47"/>
      <c r="C87" s="50"/>
      <c r="D87" s="3" t="s">
        <v>7</v>
      </c>
      <c r="E87" s="7">
        <f t="shared" si="13"/>
        <v>52.84795</v>
      </c>
      <c r="F87" s="7">
        <f>F97+F102</f>
        <v>52.4031</v>
      </c>
      <c r="G87" s="7">
        <f t="shared" si="13"/>
        <v>3585.5</v>
      </c>
      <c r="H87" s="7">
        <f t="shared" si="13"/>
        <v>3342.7</v>
      </c>
      <c r="I87" s="7">
        <f t="shared" si="13"/>
        <v>3485.1</v>
      </c>
      <c r="J87" s="7">
        <f t="shared" si="13"/>
        <v>10466.147949999999</v>
      </c>
      <c r="K87">
        <f>E102+G102+H102+I102</f>
        <v>0</v>
      </c>
    </row>
    <row r="88" spans="1:11" ht="20.25">
      <c r="A88" s="48"/>
      <c r="B88" s="47"/>
      <c r="C88" s="50"/>
      <c r="D88" s="3" t="s">
        <v>8</v>
      </c>
      <c r="E88" s="7">
        <f>E98+E103</f>
        <v>918.9136100000001</v>
      </c>
      <c r="F88" s="7">
        <f>F98+F103</f>
        <v>653.70831</v>
      </c>
      <c r="G88" s="7">
        <f>G98+G103</f>
        <v>757.2199999999999</v>
      </c>
      <c r="H88" s="7">
        <f>H98+H103</f>
        <v>741.8199999999999</v>
      </c>
      <c r="I88" s="7">
        <f>I98+I103</f>
        <v>750.92</v>
      </c>
      <c r="J88" s="7">
        <f>J98+J103</f>
        <v>3168.8736099999996</v>
      </c>
      <c r="K88">
        <f>E103+G103+H103+I103</f>
        <v>2326.739</v>
      </c>
    </row>
    <row r="89" spans="1:11" ht="25.5">
      <c r="A89" s="48"/>
      <c r="B89" s="47"/>
      <c r="C89" s="50"/>
      <c r="D89" s="3" t="s">
        <v>9</v>
      </c>
      <c r="E89" s="7"/>
      <c r="F89" s="7"/>
      <c r="G89" s="7"/>
      <c r="H89" s="7"/>
      <c r="I89" s="7"/>
      <c r="J89" s="7"/>
      <c r="K89">
        <f>E104+G104+H104+I104</f>
        <v>0</v>
      </c>
    </row>
    <row r="90" spans="1:11" ht="12" customHeight="1">
      <c r="A90" s="48"/>
      <c r="B90" s="51" t="s">
        <v>16</v>
      </c>
      <c r="C90" s="47"/>
      <c r="D90" s="4" t="s">
        <v>5</v>
      </c>
      <c r="E90" s="7"/>
      <c r="F90" s="7"/>
      <c r="G90" s="7"/>
      <c r="H90" s="7"/>
      <c r="I90" s="7"/>
      <c r="J90" s="7"/>
      <c r="K90" s="12" t="e">
        <f>#REF!+#REF!+#REF!+#REF!</f>
        <v>#REF!</v>
      </c>
    </row>
    <row r="91" spans="1:10" ht="10.5" customHeight="1">
      <c r="A91" s="48"/>
      <c r="B91" s="51"/>
      <c r="C91" s="47"/>
      <c r="D91" s="4" t="s">
        <v>6</v>
      </c>
      <c r="E91" s="7"/>
      <c r="F91" s="7"/>
      <c r="G91" s="7"/>
      <c r="H91" s="7"/>
      <c r="I91" s="7"/>
      <c r="J91" s="7"/>
    </row>
    <row r="92" spans="1:10" ht="14.25" customHeight="1">
      <c r="A92" s="48"/>
      <c r="B92" s="51"/>
      <c r="C92" s="47"/>
      <c r="D92" s="4" t="s">
        <v>7</v>
      </c>
      <c r="E92" s="7"/>
      <c r="F92" s="7"/>
      <c r="G92" s="7"/>
      <c r="H92" s="7"/>
      <c r="I92" s="7"/>
      <c r="J92" s="7"/>
    </row>
    <row r="93" spans="1:10" ht="11.25" customHeight="1">
      <c r="A93" s="48"/>
      <c r="B93" s="51"/>
      <c r="C93" s="47"/>
      <c r="D93" s="4" t="s">
        <v>8</v>
      </c>
      <c r="E93" s="7"/>
      <c r="F93" s="7"/>
      <c r="G93" s="7"/>
      <c r="H93" s="7"/>
      <c r="I93" s="7"/>
      <c r="J93" s="7"/>
    </row>
    <row r="94" spans="1:10" ht="14.25" customHeight="1">
      <c r="A94" s="48"/>
      <c r="B94" s="51"/>
      <c r="C94" s="47"/>
      <c r="D94" s="4" t="s">
        <v>9</v>
      </c>
      <c r="E94" s="7"/>
      <c r="F94" s="7"/>
      <c r="G94" s="7"/>
      <c r="H94" s="7"/>
      <c r="I94" s="7"/>
      <c r="J94" s="7"/>
    </row>
    <row r="95" spans="1:10" ht="20.25">
      <c r="A95" s="48"/>
      <c r="B95" s="44" t="s">
        <v>10</v>
      </c>
      <c r="C95" s="47" t="s">
        <v>34</v>
      </c>
      <c r="D95" s="4" t="s">
        <v>5</v>
      </c>
      <c r="E95" s="19">
        <f>E96+E97+E98</f>
        <v>2825.8321199999996</v>
      </c>
      <c r="F95" s="7">
        <f>F96+F97+F98</f>
        <v>2802.28125</v>
      </c>
      <c r="G95" s="7">
        <f>G97+G98</f>
        <v>3812.3</v>
      </c>
      <c r="H95" s="7">
        <f>H97+H98</f>
        <v>3554.1</v>
      </c>
      <c r="I95" s="7">
        <f>I97+I98</f>
        <v>3705.6</v>
      </c>
      <c r="J95" s="7">
        <f>J97+J98</f>
        <v>11308.282559999998</v>
      </c>
    </row>
    <row r="96" spans="1:10" ht="20.25">
      <c r="A96" s="48"/>
      <c r="B96" s="44"/>
      <c r="C96" s="47"/>
      <c r="D96" s="4" t="s">
        <v>6</v>
      </c>
      <c r="E96" s="7">
        <v>2589.54956</v>
      </c>
      <c r="F96" s="7">
        <v>2567.75174</v>
      </c>
      <c r="G96" s="7">
        <v>0</v>
      </c>
      <c r="H96" s="7">
        <v>0</v>
      </c>
      <c r="I96" s="7">
        <v>0</v>
      </c>
      <c r="J96" s="7">
        <f>I96+H96+G96+E96</f>
        <v>2589.54956</v>
      </c>
    </row>
    <row r="97" spans="1:10" ht="20.25">
      <c r="A97" s="48"/>
      <c r="B97" s="44"/>
      <c r="C97" s="47"/>
      <c r="D97" s="4" t="s">
        <v>7</v>
      </c>
      <c r="E97" s="7">
        <v>52.84795</v>
      </c>
      <c r="F97" s="7">
        <v>52.4031</v>
      </c>
      <c r="G97" s="7">
        <v>3585.5</v>
      </c>
      <c r="H97" s="7">
        <v>3342.7</v>
      </c>
      <c r="I97" s="7">
        <v>3485.1</v>
      </c>
      <c r="J97" s="7">
        <f>I97+H97+G97+E97</f>
        <v>10466.147949999999</v>
      </c>
    </row>
    <row r="98" spans="1:10" ht="20.25">
      <c r="A98" s="48"/>
      <c r="B98" s="44"/>
      <c r="C98" s="47"/>
      <c r="D98" s="4" t="s">
        <v>8</v>
      </c>
      <c r="E98" s="7">
        <f>28.02282+155.41179</f>
        <v>183.43461</v>
      </c>
      <c r="F98" s="7">
        <f>154.10359+28.02282</f>
        <v>182.12641</v>
      </c>
      <c r="G98" s="7">
        <f>38.1+188.7</f>
        <v>226.79999999999998</v>
      </c>
      <c r="H98" s="7">
        <v>211.4</v>
      </c>
      <c r="I98" s="7">
        <v>220.5</v>
      </c>
      <c r="J98" s="7">
        <f>I98+H98+G98+E98</f>
        <v>842.13461</v>
      </c>
    </row>
    <row r="99" spans="1:10" ht="20.25">
      <c r="A99" s="48"/>
      <c r="B99" s="44"/>
      <c r="C99" s="47"/>
      <c r="D99" s="4" t="s">
        <v>9</v>
      </c>
      <c r="E99" s="7"/>
      <c r="F99" s="7"/>
      <c r="G99" s="7"/>
      <c r="H99" s="7"/>
      <c r="I99" s="7"/>
      <c r="J99" s="7"/>
    </row>
    <row r="100" spans="1:10" ht="20.25">
      <c r="A100" s="48"/>
      <c r="B100" s="44" t="s">
        <v>12</v>
      </c>
      <c r="C100" s="47" t="s">
        <v>35</v>
      </c>
      <c r="D100" s="4" t="s">
        <v>5</v>
      </c>
      <c r="E100" s="7">
        <f aca="true" t="shared" si="14" ref="E100:J100">E102+E103</f>
        <v>735.479</v>
      </c>
      <c r="F100" s="7">
        <f t="shared" si="14"/>
        <v>471.5819</v>
      </c>
      <c r="G100" s="7">
        <f t="shared" si="14"/>
        <v>530.42</v>
      </c>
      <c r="H100" s="7">
        <f t="shared" si="14"/>
        <v>530.42</v>
      </c>
      <c r="I100" s="7">
        <f t="shared" si="14"/>
        <v>530.42</v>
      </c>
      <c r="J100" s="7">
        <f t="shared" si="14"/>
        <v>2326.7389999999996</v>
      </c>
    </row>
    <row r="101" spans="1:10" ht="20.25">
      <c r="A101" s="48"/>
      <c r="B101" s="44"/>
      <c r="C101" s="47"/>
      <c r="D101" s="4" t="s">
        <v>6</v>
      </c>
      <c r="E101" s="7"/>
      <c r="F101" s="7"/>
      <c r="G101" s="7"/>
      <c r="H101" s="7"/>
      <c r="I101" s="7"/>
      <c r="J101" s="7"/>
    </row>
    <row r="102" spans="1:10" ht="20.25">
      <c r="A102" s="48"/>
      <c r="B102" s="44"/>
      <c r="C102" s="47"/>
      <c r="D102" s="4" t="s">
        <v>7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</row>
    <row r="103" spans="1:10" ht="20.25">
      <c r="A103" s="48"/>
      <c r="B103" s="44"/>
      <c r="C103" s="47"/>
      <c r="D103" s="4" t="s">
        <v>8</v>
      </c>
      <c r="E103" s="7">
        <v>735.479</v>
      </c>
      <c r="F103" s="7">
        <v>471.5819</v>
      </c>
      <c r="G103" s="7">
        <v>530.42</v>
      </c>
      <c r="H103" s="7">
        <v>530.42</v>
      </c>
      <c r="I103" s="7">
        <v>530.42</v>
      </c>
      <c r="J103" s="7">
        <f>I103+H103+G103+E103</f>
        <v>2326.7389999999996</v>
      </c>
    </row>
    <row r="104" spans="1:10" ht="20.25">
      <c r="A104" s="49"/>
      <c r="B104" s="44"/>
      <c r="C104" s="47"/>
      <c r="D104" s="4" t="s">
        <v>9</v>
      </c>
      <c r="E104" s="7"/>
      <c r="F104" s="7"/>
      <c r="G104" s="7"/>
      <c r="H104" s="7"/>
      <c r="I104" s="7"/>
      <c r="J104" s="7"/>
    </row>
    <row r="105" spans="1:11" ht="20.25">
      <c r="A105" s="48">
        <v>23</v>
      </c>
      <c r="B105" s="53" t="s">
        <v>4</v>
      </c>
      <c r="C105" s="56" t="s">
        <v>77</v>
      </c>
      <c r="D105" s="3" t="s">
        <v>5</v>
      </c>
      <c r="E105" s="11">
        <f aca="true" t="shared" si="15" ref="E105:J105">E107+E108</f>
        <v>0</v>
      </c>
      <c r="F105" s="11">
        <f t="shared" si="15"/>
        <v>0</v>
      </c>
      <c r="G105" s="6">
        <f t="shared" si="15"/>
        <v>1754.5</v>
      </c>
      <c r="H105" s="6">
        <f t="shared" si="15"/>
        <v>0</v>
      </c>
      <c r="I105" s="6">
        <f t="shared" si="15"/>
        <v>0</v>
      </c>
      <c r="J105" s="6">
        <f t="shared" si="15"/>
        <v>1754.5</v>
      </c>
      <c r="K105" t="e">
        <f>#REF!+#REF!+#REF!+#REF!</f>
        <v>#REF!</v>
      </c>
    </row>
    <row r="106" spans="1:11" ht="25.5">
      <c r="A106" s="48"/>
      <c r="B106" s="54"/>
      <c r="C106" s="57"/>
      <c r="D106" s="3" t="s">
        <v>6</v>
      </c>
      <c r="E106" s="13"/>
      <c r="F106" s="13"/>
      <c r="G106" s="7"/>
      <c r="H106" s="7"/>
      <c r="I106" s="7"/>
      <c r="J106" s="7"/>
      <c r="K106" t="e">
        <f>#REF!+#REF!+#REF!+#REF!</f>
        <v>#REF!</v>
      </c>
    </row>
    <row r="107" spans="1:11" ht="20.25">
      <c r="A107" s="48"/>
      <c r="B107" s="54"/>
      <c r="C107" s="57"/>
      <c r="D107" s="3" t="s">
        <v>7</v>
      </c>
      <c r="E107" s="13">
        <f aca="true" t="shared" si="16" ref="E107:I108">E117</f>
        <v>0</v>
      </c>
      <c r="F107" s="13">
        <f t="shared" si="16"/>
        <v>0</v>
      </c>
      <c r="G107" s="7">
        <f t="shared" si="16"/>
        <v>1474.4</v>
      </c>
      <c r="H107" s="7">
        <f t="shared" si="16"/>
        <v>0</v>
      </c>
      <c r="I107" s="7">
        <f t="shared" si="16"/>
        <v>0</v>
      </c>
      <c r="J107" s="7">
        <f>E107+G107+H107+I107</f>
        <v>1474.4</v>
      </c>
      <c r="K107" t="e">
        <f>#REF!+#REF!+#REF!+#REF!</f>
        <v>#REF!</v>
      </c>
    </row>
    <row r="108" spans="1:11" ht="20.25">
      <c r="A108" s="48"/>
      <c r="B108" s="54"/>
      <c r="C108" s="57"/>
      <c r="D108" s="3" t="s">
        <v>8</v>
      </c>
      <c r="E108" s="13">
        <f t="shared" si="16"/>
        <v>0</v>
      </c>
      <c r="F108" s="13">
        <f t="shared" si="16"/>
        <v>0</v>
      </c>
      <c r="G108" s="7">
        <f t="shared" si="16"/>
        <v>280.1</v>
      </c>
      <c r="H108" s="7">
        <f t="shared" si="16"/>
        <v>0</v>
      </c>
      <c r="I108" s="7">
        <f t="shared" si="16"/>
        <v>0</v>
      </c>
      <c r="J108" s="7">
        <f>E108+G108+H108+I108</f>
        <v>280.1</v>
      </c>
      <c r="K108" t="e">
        <f>#REF!+#REF!+#REF!+#REF!</f>
        <v>#REF!</v>
      </c>
    </row>
    <row r="109" spans="1:11" ht="27.75" customHeight="1">
      <c r="A109" s="48"/>
      <c r="B109" s="55"/>
      <c r="C109" s="58"/>
      <c r="D109" s="3" t="s">
        <v>9</v>
      </c>
      <c r="E109" s="13"/>
      <c r="F109" s="13"/>
      <c r="G109" s="7"/>
      <c r="H109" s="7"/>
      <c r="I109" s="7"/>
      <c r="J109" s="7"/>
      <c r="K109" t="e">
        <f>#REF!+#REF!+#REF!+#REF!</f>
        <v>#REF!</v>
      </c>
    </row>
    <row r="110" spans="1:11" ht="14.25" customHeight="1">
      <c r="A110" s="48"/>
      <c r="B110" s="51" t="s">
        <v>16</v>
      </c>
      <c r="C110" s="53"/>
      <c r="D110" s="4" t="s">
        <v>5</v>
      </c>
      <c r="E110" s="13"/>
      <c r="F110" s="13"/>
      <c r="G110" s="7"/>
      <c r="H110" s="7"/>
      <c r="I110" s="7"/>
      <c r="J110" s="7"/>
      <c r="K110" t="e">
        <f>#REF!+#REF!+#REF!+#REF!</f>
        <v>#REF!</v>
      </c>
    </row>
    <row r="111" spans="1:11" ht="12" customHeight="1">
      <c r="A111" s="48"/>
      <c r="B111" s="51"/>
      <c r="C111" s="54"/>
      <c r="D111" s="4" t="s">
        <v>6</v>
      </c>
      <c r="E111" s="13"/>
      <c r="F111" s="13"/>
      <c r="G111" s="7"/>
      <c r="H111" s="7"/>
      <c r="I111" s="7"/>
      <c r="J111" s="7"/>
      <c r="K111" t="e">
        <f>#REF!+#REF!+#REF!+#REF!</f>
        <v>#REF!</v>
      </c>
    </row>
    <row r="112" spans="1:11" ht="11.25" customHeight="1">
      <c r="A112" s="48"/>
      <c r="B112" s="51"/>
      <c r="C112" s="54"/>
      <c r="D112" s="4" t="s">
        <v>7</v>
      </c>
      <c r="E112" s="13"/>
      <c r="F112" s="13"/>
      <c r="G112" s="7"/>
      <c r="H112" s="7"/>
      <c r="I112" s="7"/>
      <c r="J112" s="7"/>
      <c r="K112" t="e">
        <f>#REF!+#REF!+#REF!+#REF!</f>
        <v>#REF!</v>
      </c>
    </row>
    <row r="113" spans="1:11" ht="14.25" customHeight="1">
      <c r="A113" s="48"/>
      <c r="B113" s="51"/>
      <c r="C113" s="54"/>
      <c r="D113" s="4" t="s">
        <v>8</v>
      </c>
      <c r="E113" s="13"/>
      <c r="F113" s="13"/>
      <c r="G113" s="7"/>
      <c r="H113" s="7"/>
      <c r="I113" s="7"/>
      <c r="J113" s="7"/>
      <c r="K113" t="e">
        <f>#REF!+#REF!+#REF!+#REF!</f>
        <v>#REF!</v>
      </c>
    </row>
    <row r="114" spans="1:11" ht="12" customHeight="1">
      <c r="A114" s="48"/>
      <c r="B114" s="51"/>
      <c r="C114" s="55"/>
      <c r="D114" s="4" t="s">
        <v>9</v>
      </c>
      <c r="E114" s="13"/>
      <c r="F114" s="13"/>
      <c r="G114" s="7"/>
      <c r="H114" s="7"/>
      <c r="I114" s="7"/>
      <c r="J114" s="7"/>
      <c r="K114" t="e">
        <f>#REF!+#REF!+#REF!+#REF!</f>
        <v>#REF!</v>
      </c>
    </row>
    <row r="115" spans="1:11" ht="20.25">
      <c r="A115" s="48"/>
      <c r="B115" s="53" t="s">
        <v>13</v>
      </c>
      <c r="C115" s="53"/>
      <c r="D115" s="4" t="s">
        <v>5</v>
      </c>
      <c r="E115" s="14">
        <f aca="true" t="shared" si="17" ref="E115:J115">E117+E118</f>
        <v>0</v>
      </c>
      <c r="F115" s="14">
        <f t="shared" si="17"/>
        <v>0</v>
      </c>
      <c r="G115" s="7">
        <f t="shared" si="17"/>
        <v>1754.5</v>
      </c>
      <c r="H115" s="7">
        <f t="shared" si="17"/>
        <v>0</v>
      </c>
      <c r="I115" s="7">
        <f t="shared" si="17"/>
        <v>0</v>
      </c>
      <c r="J115" s="7">
        <f t="shared" si="17"/>
        <v>1754.5</v>
      </c>
      <c r="K115" t="e">
        <f>#REF!+#REF!+#REF!+#REF!</f>
        <v>#REF!</v>
      </c>
    </row>
    <row r="116" spans="1:11" ht="20.25">
      <c r="A116" s="48"/>
      <c r="B116" s="54"/>
      <c r="C116" s="54"/>
      <c r="D116" s="4" t="s">
        <v>6</v>
      </c>
      <c r="E116" s="13"/>
      <c r="F116" s="13"/>
      <c r="G116" s="7"/>
      <c r="H116" s="7"/>
      <c r="I116" s="7"/>
      <c r="J116" s="7"/>
      <c r="K116" t="e">
        <f>#REF!+#REF!+#REF!+#REF!</f>
        <v>#REF!</v>
      </c>
    </row>
    <row r="117" spans="1:11" ht="20.25">
      <c r="A117" s="48"/>
      <c r="B117" s="54"/>
      <c r="C117" s="54"/>
      <c r="D117" s="4" t="s">
        <v>7</v>
      </c>
      <c r="E117" s="13">
        <v>0</v>
      </c>
      <c r="F117" s="13">
        <v>0</v>
      </c>
      <c r="G117" s="7">
        <v>1474.4</v>
      </c>
      <c r="H117" s="7">
        <v>0</v>
      </c>
      <c r="I117" s="7">
        <v>0</v>
      </c>
      <c r="J117" s="7">
        <f>I117+H117+G117+E117</f>
        <v>1474.4</v>
      </c>
      <c r="K117" t="e">
        <f>#REF!+#REF!+#REF!+#REF!</f>
        <v>#REF!</v>
      </c>
    </row>
    <row r="118" spans="1:11" ht="20.25">
      <c r="A118" s="48"/>
      <c r="B118" s="54"/>
      <c r="C118" s="54"/>
      <c r="D118" s="4" t="s">
        <v>8</v>
      </c>
      <c r="E118" s="13">
        <v>0</v>
      </c>
      <c r="F118" s="13">
        <v>0</v>
      </c>
      <c r="G118" s="7">
        <v>280.1</v>
      </c>
      <c r="H118" s="7">
        <v>0</v>
      </c>
      <c r="I118" s="7">
        <v>0</v>
      </c>
      <c r="J118" s="7">
        <f>I118+H118+G118+E118</f>
        <v>280.1</v>
      </c>
      <c r="K118" t="e">
        <f>#REF!+#REF!+#REF!+#REF!</f>
        <v>#REF!</v>
      </c>
    </row>
    <row r="119" spans="1:11" ht="28.5" customHeight="1">
      <c r="A119" s="49"/>
      <c r="B119" s="55"/>
      <c r="C119" s="55"/>
      <c r="D119" s="4" t="s">
        <v>9</v>
      </c>
      <c r="E119" s="13"/>
      <c r="F119" s="13"/>
      <c r="G119" s="7"/>
      <c r="H119" s="7"/>
      <c r="I119" s="7"/>
      <c r="J119" s="7"/>
      <c r="K119" t="e">
        <f>#REF!+#REF!+#REF!+#REF!</f>
        <v>#REF!</v>
      </c>
    </row>
    <row r="120" ht="18.75">
      <c r="B120" s="8"/>
    </row>
    <row r="121" spans="1:2" s="15" customFormat="1" ht="18.75">
      <c r="A121" s="15" t="s">
        <v>54</v>
      </c>
      <c r="B121" s="8"/>
    </row>
    <row r="122" s="15" customFormat="1" ht="18.75">
      <c r="B122" s="8"/>
    </row>
    <row r="123" spans="1:2" s="15" customFormat="1" ht="18.75">
      <c r="A123" s="15" t="s">
        <v>55</v>
      </c>
      <c r="B123" s="8"/>
    </row>
    <row r="124" s="15" customFormat="1" ht="18.75">
      <c r="B124" s="16"/>
    </row>
    <row r="125" s="15" customFormat="1" ht="18.75"/>
    <row r="126" s="15" customFormat="1" ht="18.75">
      <c r="A126" s="15" t="s">
        <v>56</v>
      </c>
    </row>
    <row r="127" spans="5:6" ht="12.75">
      <c r="E127" t="e">
        <f>74033066.58-405300-1470500-#REF!*1000</f>
        <v>#REF!</v>
      </c>
      <c r="F127" t="e">
        <f>51020267.29-294500-#REF!*1000</f>
        <v>#REF!</v>
      </c>
    </row>
  </sheetData>
  <sheetProtection/>
  <mergeCells count="62">
    <mergeCell ref="A105:A119"/>
    <mergeCell ref="B105:B109"/>
    <mergeCell ref="C105:C109"/>
    <mergeCell ref="B110:B114"/>
    <mergeCell ref="C110:C114"/>
    <mergeCell ref="B115:B119"/>
    <mergeCell ref="C115:C119"/>
    <mergeCell ref="A85:A104"/>
    <mergeCell ref="B85:B89"/>
    <mergeCell ref="C85:C89"/>
    <mergeCell ref="B90:B94"/>
    <mergeCell ref="C90:C94"/>
    <mergeCell ref="B95:B99"/>
    <mergeCell ref="C95:C99"/>
    <mergeCell ref="B100:B104"/>
    <mergeCell ref="C100:C104"/>
    <mergeCell ref="A65:A84"/>
    <mergeCell ref="B65:B69"/>
    <mergeCell ref="C65:C69"/>
    <mergeCell ref="B70:B74"/>
    <mergeCell ref="C70:C74"/>
    <mergeCell ref="B75:B79"/>
    <mergeCell ref="C75:C79"/>
    <mergeCell ref="B80:B84"/>
    <mergeCell ref="C80:C84"/>
    <mergeCell ref="A50:A64"/>
    <mergeCell ref="B50:B54"/>
    <mergeCell ref="C50:C54"/>
    <mergeCell ref="B55:B59"/>
    <mergeCell ref="C55:C59"/>
    <mergeCell ref="B60:B64"/>
    <mergeCell ref="C60:C64"/>
    <mergeCell ref="A45:A49"/>
    <mergeCell ref="B45:B49"/>
    <mergeCell ref="C45:C49"/>
    <mergeCell ref="A25:A44"/>
    <mergeCell ref="B25:B29"/>
    <mergeCell ref="C25:C29"/>
    <mergeCell ref="B30:B34"/>
    <mergeCell ref="C30:C34"/>
    <mergeCell ref="B35:B39"/>
    <mergeCell ref="C35:C39"/>
    <mergeCell ref="G7:G8"/>
    <mergeCell ref="B40:B44"/>
    <mergeCell ref="C40:C44"/>
    <mergeCell ref="A10:A24"/>
    <mergeCell ref="B10:B14"/>
    <mergeCell ref="C10:C14"/>
    <mergeCell ref="B15:B19"/>
    <mergeCell ref="C15:C19"/>
    <mergeCell ref="B20:B24"/>
    <mergeCell ref="C20:C24"/>
    <mergeCell ref="H7:H8"/>
    <mergeCell ref="I7:I8"/>
    <mergeCell ref="B3:J3"/>
    <mergeCell ref="A5:A8"/>
    <mergeCell ref="B5:B8"/>
    <mergeCell ref="C5:C8"/>
    <mergeCell ref="D5:D8"/>
    <mergeCell ref="E5:I6"/>
    <mergeCell ref="J5:J8"/>
    <mergeCell ref="E7:F7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2.75"/>
  <cols>
    <col min="2" max="2" width="18.421875" style="0" customWidth="1"/>
    <col min="3" max="3" width="54.57421875" style="0" customWidth="1"/>
    <col min="4" max="4" width="21.140625" style="0" customWidth="1"/>
    <col min="5" max="5" width="22.140625" style="0" customWidth="1"/>
    <col min="6" max="6" width="21.140625" style="0" customWidth="1"/>
    <col min="7" max="7" width="9.7109375" style="0" customWidth="1"/>
  </cols>
  <sheetData>
    <row r="1" spans="2:6" ht="77.25" customHeight="1">
      <c r="B1" s="41" t="s">
        <v>81</v>
      </c>
      <c r="C1" s="42"/>
      <c r="D1" s="42"/>
      <c r="E1" s="42"/>
      <c r="F1" s="42"/>
    </row>
    <row r="2" spans="1:6" ht="18.75" customHeight="1">
      <c r="A2" s="43"/>
      <c r="B2" s="44" t="s">
        <v>1</v>
      </c>
      <c r="C2" s="44" t="s">
        <v>11</v>
      </c>
      <c r="D2" s="44" t="s">
        <v>2</v>
      </c>
      <c r="E2" s="44" t="s">
        <v>3</v>
      </c>
      <c r="F2" s="44"/>
    </row>
    <row r="3" spans="1:6" ht="6" customHeight="1">
      <c r="A3" s="43"/>
      <c r="B3" s="44"/>
      <c r="C3" s="45"/>
      <c r="D3" s="44"/>
      <c r="E3" s="44"/>
      <c r="F3" s="44"/>
    </row>
    <row r="4" spans="1:6" ht="18.75" customHeight="1">
      <c r="A4" s="43"/>
      <c r="B4" s="44"/>
      <c r="C4" s="45"/>
      <c r="D4" s="44"/>
      <c r="E4" s="44" t="s">
        <v>32</v>
      </c>
      <c r="F4" s="44"/>
    </row>
    <row r="5" spans="1:6" ht="18" customHeight="1">
      <c r="A5" s="43"/>
      <c r="B5" s="44"/>
      <c r="C5" s="45"/>
      <c r="D5" s="44"/>
      <c r="E5" s="10" t="s">
        <v>57</v>
      </c>
      <c r="F5" s="10" t="s">
        <v>58</v>
      </c>
    </row>
    <row r="6" spans="1:6" ht="18.75">
      <c r="A6" s="9" t="s">
        <v>19</v>
      </c>
      <c r="B6" s="5">
        <v>1</v>
      </c>
      <c r="C6" s="5">
        <v>2</v>
      </c>
      <c r="D6" s="5">
        <v>3</v>
      </c>
      <c r="E6" s="5">
        <v>4</v>
      </c>
      <c r="F6" s="5"/>
    </row>
    <row r="7" spans="1:6" s="22" customFormat="1" ht="20.25">
      <c r="A7" s="70">
        <v>1</v>
      </c>
      <c r="B7" s="66" t="s">
        <v>4</v>
      </c>
      <c r="C7" s="67" t="s">
        <v>61</v>
      </c>
      <c r="D7" s="21" t="s">
        <v>5</v>
      </c>
      <c r="E7" s="11">
        <f>E10</f>
        <v>15.1396</v>
      </c>
      <c r="F7" s="11">
        <f>F20</f>
        <v>15.1396</v>
      </c>
    </row>
    <row r="8" spans="1:6" s="22" customFormat="1" ht="16.5" customHeight="1">
      <c r="A8" s="70"/>
      <c r="B8" s="66"/>
      <c r="C8" s="67"/>
      <c r="D8" s="21" t="s">
        <v>6</v>
      </c>
      <c r="E8" s="13"/>
      <c r="F8" s="13"/>
    </row>
    <row r="9" spans="1:6" s="22" customFormat="1" ht="20.25">
      <c r="A9" s="70"/>
      <c r="B9" s="66"/>
      <c r="C9" s="67"/>
      <c r="D9" s="21" t="s">
        <v>7</v>
      </c>
      <c r="E9" s="13"/>
      <c r="F9" s="13"/>
    </row>
    <row r="10" spans="1:6" s="22" customFormat="1" ht="20.25">
      <c r="A10" s="70"/>
      <c r="B10" s="66"/>
      <c r="C10" s="67"/>
      <c r="D10" s="21" t="s">
        <v>8</v>
      </c>
      <c r="E10" s="13">
        <f>E20</f>
        <v>15.1396</v>
      </c>
      <c r="F10" s="13">
        <f>F20</f>
        <v>15.1396</v>
      </c>
    </row>
    <row r="11" spans="1:6" s="22" customFormat="1" ht="26.25" customHeight="1">
      <c r="A11" s="70"/>
      <c r="B11" s="66"/>
      <c r="C11" s="67"/>
      <c r="D11" s="21" t="s">
        <v>9</v>
      </c>
      <c r="E11" s="13"/>
      <c r="F11" s="13"/>
    </row>
    <row r="12" spans="1:6" s="22" customFormat="1" ht="13.5" customHeight="1">
      <c r="A12" s="70"/>
      <c r="B12" s="66" t="s">
        <v>16</v>
      </c>
      <c r="C12" s="66"/>
      <c r="D12" s="23" t="s">
        <v>5</v>
      </c>
      <c r="E12" s="13"/>
      <c r="F12" s="13"/>
    </row>
    <row r="13" spans="1:6" s="22" customFormat="1" ht="12" customHeight="1">
      <c r="A13" s="70"/>
      <c r="B13" s="66"/>
      <c r="C13" s="66"/>
      <c r="D13" s="23" t="s">
        <v>6</v>
      </c>
      <c r="E13" s="13"/>
      <c r="F13" s="13"/>
    </row>
    <row r="14" spans="1:6" s="22" customFormat="1" ht="11.25" customHeight="1">
      <c r="A14" s="70"/>
      <c r="B14" s="66"/>
      <c r="C14" s="66"/>
      <c r="D14" s="23" t="s">
        <v>7</v>
      </c>
      <c r="E14" s="13"/>
      <c r="F14" s="13"/>
    </row>
    <row r="15" spans="1:6" s="22" customFormat="1" ht="12" customHeight="1">
      <c r="A15" s="70"/>
      <c r="B15" s="66"/>
      <c r="C15" s="66"/>
      <c r="D15" s="23" t="s">
        <v>8</v>
      </c>
      <c r="E15" s="13"/>
      <c r="F15" s="13"/>
    </row>
    <row r="16" spans="1:6" s="22" customFormat="1" ht="16.5" customHeight="1">
      <c r="A16" s="70"/>
      <c r="B16" s="66"/>
      <c r="C16" s="66"/>
      <c r="D16" s="23" t="s">
        <v>9</v>
      </c>
      <c r="E16" s="13"/>
      <c r="F16" s="13"/>
    </row>
    <row r="17" spans="1:6" s="22" customFormat="1" ht="20.25">
      <c r="A17" s="70"/>
      <c r="B17" s="85" t="s">
        <v>10</v>
      </c>
      <c r="C17" s="72" t="s">
        <v>17</v>
      </c>
      <c r="D17" s="23" t="s">
        <v>5</v>
      </c>
      <c r="E17" s="13">
        <f>E20</f>
        <v>15.1396</v>
      </c>
      <c r="F17" s="13">
        <f>F20</f>
        <v>15.1396</v>
      </c>
    </row>
    <row r="18" spans="1:6" s="22" customFormat="1" ht="20.25">
      <c r="A18" s="70"/>
      <c r="B18" s="86"/>
      <c r="C18" s="73"/>
      <c r="D18" s="23" t="s">
        <v>6</v>
      </c>
      <c r="E18" s="13"/>
      <c r="F18" s="13"/>
    </row>
    <row r="19" spans="1:6" s="22" customFormat="1" ht="20.25">
      <c r="A19" s="70"/>
      <c r="B19" s="86"/>
      <c r="C19" s="73"/>
      <c r="D19" s="23" t="s">
        <v>7</v>
      </c>
      <c r="E19" s="13"/>
      <c r="F19" s="13"/>
    </row>
    <row r="20" spans="1:6" s="22" customFormat="1" ht="20.25">
      <c r="A20" s="70"/>
      <c r="B20" s="86"/>
      <c r="C20" s="73"/>
      <c r="D20" s="23" t="s">
        <v>8</v>
      </c>
      <c r="E20" s="13">
        <v>15.1396</v>
      </c>
      <c r="F20" s="13">
        <v>15.1396</v>
      </c>
    </row>
    <row r="21" spans="1:6" s="22" customFormat="1" ht="14.25" customHeight="1">
      <c r="A21" s="70"/>
      <c r="B21" s="87"/>
      <c r="C21" s="74"/>
      <c r="D21" s="23" t="s">
        <v>9</v>
      </c>
      <c r="E21" s="13"/>
      <c r="F21" s="13"/>
    </row>
    <row r="22" spans="1:6" s="22" customFormat="1" ht="20.25">
      <c r="A22" s="65">
        <v>2</v>
      </c>
      <c r="B22" s="66" t="s">
        <v>4</v>
      </c>
      <c r="C22" s="67" t="s">
        <v>62</v>
      </c>
      <c r="D22" s="21" t="s">
        <v>5</v>
      </c>
      <c r="E22" s="11">
        <f>E25</f>
        <v>3613.6</v>
      </c>
      <c r="F22" s="11">
        <f>F24+F25</f>
        <v>1479.41193</v>
      </c>
    </row>
    <row r="23" spans="1:6" s="22" customFormat="1" ht="20.25">
      <c r="A23" s="65"/>
      <c r="B23" s="66"/>
      <c r="C23" s="67"/>
      <c r="D23" s="21" t="s">
        <v>6</v>
      </c>
      <c r="E23" s="13"/>
      <c r="F23" s="13"/>
    </row>
    <row r="24" spans="1:6" s="22" customFormat="1" ht="20.25">
      <c r="A24" s="65"/>
      <c r="B24" s="66"/>
      <c r="C24" s="67"/>
      <c r="D24" s="21" t="s">
        <v>7</v>
      </c>
      <c r="E24" s="13">
        <f>E34</f>
        <v>0</v>
      </c>
      <c r="F24" s="13">
        <f>F34</f>
        <v>0</v>
      </c>
    </row>
    <row r="25" spans="1:6" s="22" customFormat="1" ht="20.25">
      <c r="A25" s="65"/>
      <c r="B25" s="66"/>
      <c r="C25" s="67"/>
      <c r="D25" s="21" t="s">
        <v>8</v>
      </c>
      <c r="E25" s="13">
        <f>E35</f>
        <v>3613.6</v>
      </c>
      <c r="F25" s="13">
        <f>F35</f>
        <v>1479.41193</v>
      </c>
    </row>
    <row r="26" spans="1:6" s="22" customFormat="1" ht="25.5">
      <c r="A26" s="65"/>
      <c r="B26" s="66"/>
      <c r="C26" s="67"/>
      <c r="D26" s="21" t="s">
        <v>9</v>
      </c>
      <c r="E26" s="13"/>
      <c r="F26" s="13"/>
    </row>
    <row r="27" spans="1:6" s="22" customFormat="1" ht="13.5" customHeight="1">
      <c r="A27" s="65"/>
      <c r="B27" s="68" t="s">
        <v>16</v>
      </c>
      <c r="C27" s="66"/>
      <c r="D27" s="23" t="s">
        <v>5</v>
      </c>
      <c r="E27" s="13"/>
      <c r="F27" s="13"/>
    </row>
    <row r="28" spans="1:6" s="22" customFormat="1" ht="12" customHeight="1">
      <c r="A28" s="65"/>
      <c r="B28" s="68"/>
      <c r="C28" s="66"/>
      <c r="D28" s="23" t="s">
        <v>6</v>
      </c>
      <c r="E28" s="13"/>
      <c r="F28" s="13"/>
    </row>
    <row r="29" spans="1:6" s="22" customFormat="1" ht="12" customHeight="1">
      <c r="A29" s="65"/>
      <c r="B29" s="68"/>
      <c r="C29" s="66"/>
      <c r="D29" s="23" t="s">
        <v>7</v>
      </c>
      <c r="E29" s="13"/>
      <c r="F29" s="13"/>
    </row>
    <row r="30" spans="1:6" s="22" customFormat="1" ht="12" customHeight="1">
      <c r="A30" s="65"/>
      <c r="B30" s="68"/>
      <c r="C30" s="66"/>
      <c r="D30" s="23" t="s">
        <v>8</v>
      </c>
      <c r="E30" s="13"/>
      <c r="F30" s="13"/>
    </row>
    <row r="31" spans="1:6" s="22" customFormat="1" ht="11.25" customHeight="1">
      <c r="A31" s="65"/>
      <c r="B31" s="68"/>
      <c r="C31" s="66"/>
      <c r="D31" s="23" t="s">
        <v>9</v>
      </c>
      <c r="E31" s="13"/>
      <c r="F31" s="13"/>
    </row>
    <row r="32" spans="1:6" s="22" customFormat="1" ht="20.25">
      <c r="A32" s="65"/>
      <c r="B32" s="69" t="s">
        <v>13</v>
      </c>
      <c r="C32" s="66" t="s">
        <v>41</v>
      </c>
      <c r="D32" s="23" t="s">
        <v>5</v>
      </c>
      <c r="E32" s="13">
        <f>E35</f>
        <v>3613.6</v>
      </c>
      <c r="F32" s="13">
        <f>F35+F34</f>
        <v>1479.41193</v>
      </c>
    </row>
    <row r="33" spans="1:6" s="22" customFormat="1" ht="18.75" customHeight="1">
      <c r="A33" s="65"/>
      <c r="B33" s="69"/>
      <c r="C33" s="66"/>
      <c r="D33" s="23" t="s">
        <v>6</v>
      </c>
      <c r="E33" s="13"/>
      <c r="F33" s="13"/>
    </row>
    <row r="34" spans="1:6" s="22" customFormat="1" ht="20.25">
      <c r="A34" s="65"/>
      <c r="B34" s="69"/>
      <c r="C34" s="66"/>
      <c r="D34" s="23" t="s">
        <v>7</v>
      </c>
      <c r="E34" s="13">
        <v>0</v>
      </c>
      <c r="F34" s="13">
        <v>0</v>
      </c>
    </row>
    <row r="35" spans="1:6" s="22" customFormat="1" ht="20.25">
      <c r="A35" s="65"/>
      <c r="B35" s="69"/>
      <c r="C35" s="66"/>
      <c r="D35" s="23" t="s">
        <v>8</v>
      </c>
      <c r="E35" s="13">
        <v>3613.6</v>
      </c>
      <c r="F35" s="13">
        <v>1479.41193</v>
      </c>
    </row>
    <row r="36" spans="1:6" s="22" customFormat="1" ht="19.5" customHeight="1">
      <c r="A36" s="71"/>
      <c r="B36" s="69"/>
      <c r="C36" s="66"/>
      <c r="D36" s="23" t="s">
        <v>9</v>
      </c>
      <c r="E36" s="13"/>
      <c r="F36" s="13"/>
    </row>
    <row r="37" spans="1:6" s="22" customFormat="1" ht="20.25">
      <c r="A37" s="70">
        <v>3</v>
      </c>
      <c r="B37" s="66" t="s">
        <v>4</v>
      </c>
      <c r="C37" s="67" t="s">
        <v>63</v>
      </c>
      <c r="D37" s="21" t="s">
        <v>5</v>
      </c>
      <c r="E37" s="11">
        <f>E40</f>
        <v>2.5</v>
      </c>
      <c r="F37" s="11">
        <f>F40</f>
        <v>0</v>
      </c>
    </row>
    <row r="38" spans="1:6" s="22" customFormat="1" ht="18.75" customHeight="1">
      <c r="A38" s="70"/>
      <c r="B38" s="66"/>
      <c r="C38" s="67"/>
      <c r="D38" s="21" t="s">
        <v>6</v>
      </c>
      <c r="E38" s="13"/>
      <c r="F38" s="13"/>
    </row>
    <row r="39" spans="1:6" s="22" customFormat="1" ht="20.25">
      <c r="A39" s="70"/>
      <c r="B39" s="66"/>
      <c r="C39" s="67"/>
      <c r="D39" s="21" t="s">
        <v>7</v>
      </c>
      <c r="E39" s="13">
        <f>E49</f>
        <v>0</v>
      </c>
      <c r="F39" s="13">
        <f>F49</f>
        <v>0</v>
      </c>
    </row>
    <row r="40" spans="1:6" s="22" customFormat="1" ht="20.25">
      <c r="A40" s="70"/>
      <c r="B40" s="66"/>
      <c r="C40" s="67"/>
      <c r="D40" s="21" t="s">
        <v>8</v>
      </c>
      <c r="E40" s="13">
        <f>E50</f>
        <v>2.5</v>
      </c>
      <c r="F40" s="13">
        <f>F50</f>
        <v>0</v>
      </c>
    </row>
    <row r="41" spans="1:6" s="22" customFormat="1" ht="25.5">
      <c r="A41" s="70"/>
      <c r="B41" s="66"/>
      <c r="C41" s="67"/>
      <c r="D41" s="21" t="s">
        <v>9</v>
      </c>
      <c r="E41" s="13"/>
      <c r="F41" s="13"/>
    </row>
    <row r="42" spans="1:6" s="22" customFormat="1" ht="10.5" customHeight="1">
      <c r="A42" s="70"/>
      <c r="B42" s="68" t="s">
        <v>16</v>
      </c>
      <c r="C42" s="66"/>
      <c r="D42" s="23" t="s">
        <v>5</v>
      </c>
      <c r="E42" s="13"/>
      <c r="F42" s="13"/>
    </row>
    <row r="43" spans="1:6" s="22" customFormat="1" ht="12" customHeight="1">
      <c r="A43" s="70"/>
      <c r="B43" s="68"/>
      <c r="C43" s="66"/>
      <c r="D43" s="23" t="s">
        <v>6</v>
      </c>
      <c r="E43" s="13"/>
      <c r="F43" s="13"/>
    </row>
    <row r="44" spans="1:6" s="22" customFormat="1" ht="14.25" customHeight="1">
      <c r="A44" s="70"/>
      <c r="B44" s="68"/>
      <c r="C44" s="66"/>
      <c r="D44" s="23" t="s">
        <v>7</v>
      </c>
      <c r="E44" s="13"/>
      <c r="F44" s="13"/>
    </row>
    <row r="45" spans="1:6" s="22" customFormat="1" ht="12" customHeight="1">
      <c r="A45" s="70"/>
      <c r="B45" s="68"/>
      <c r="C45" s="66"/>
      <c r="D45" s="23" t="s">
        <v>8</v>
      </c>
      <c r="E45" s="13"/>
      <c r="F45" s="13"/>
    </row>
    <row r="46" spans="1:6" s="22" customFormat="1" ht="11.25" customHeight="1">
      <c r="A46" s="70"/>
      <c r="B46" s="68"/>
      <c r="C46" s="66"/>
      <c r="D46" s="23" t="s">
        <v>9</v>
      </c>
      <c r="E46" s="13"/>
      <c r="F46" s="13"/>
    </row>
    <row r="47" spans="1:6" s="22" customFormat="1" ht="20.25">
      <c r="A47" s="70"/>
      <c r="B47" s="69" t="s">
        <v>13</v>
      </c>
      <c r="C47" s="66" t="s">
        <v>33</v>
      </c>
      <c r="D47" s="23" t="s">
        <v>5</v>
      </c>
      <c r="E47" s="13">
        <f>E50</f>
        <v>2.5</v>
      </c>
      <c r="F47" s="13">
        <f>F50</f>
        <v>0</v>
      </c>
    </row>
    <row r="48" spans="1:6" s="22" customFormat="1" ht="18.75" customHeight="1">
      <c r="A48" s="70"/>
      <c r="B48" s="69"/>
      <c r="C48" s="66"/>
      <c r="D48" s="23" t="s">
        <v>6</v>
      </c>
      <c r="E48" s="13"/>
      <c r="F48" s="13"/>
    </row>
    <row r="49" spans="1:6" s="22" customFormat="1" ht="20.25">
      <c r="A49" s="70"/>
      <c r="B49" s="69"/>
      <c r="C49" s="66"/>
      <c r="D49" s="23" t="s">
        <v>7</v>
      </c>
      <c r="E49" s="13">
        <v>0</v>
      </c>
      <c r="F49" s="13">
        <v>0</v>
      </c>
    </row>
    <row r="50" spans="1:6" s="22" customFormat="1" ht="20.25">
      <c r="A50" s="70"/>
      <c r="B50" s="69"/>
      <c r="C50" s="66"/>
      <c r="D50" s="23" t="s">
        <v>8</v>
      </c>
      <c r="E50" s="13">
        <v>2.5</v>
      </c>
      <c r="F50" s="13">
        <v>0</v>
      </c>
    </row>
    <row r="51" spans="1:6" s="22" customFormat="1" ht="11.25" customHeight="1">
      <c r="A51" s="70"/>
      <c r="B51" s="69"/>
      <c r="C51" s="66"/>
      <c r="D51" s="23" t="s">
        <v>9</v>
      </c>
      <c r="E51" s="13"/>
      <c r="F51" s="13"/>
    </row>
    <row r="52" spans="1:6" s="22" customFormat="1" ht="20.25">
      <c r="A52" s="70">
        <v>6</v>
      </c>
      <c r="B52" s="66" t="s">
        <v>4</v>
      </c>
      <c r="C52" s="67" t="s">
        <v>49</v>
      </c>
      <c r="D52" s="21" t="s">
        <v>5</v>
      </c>
      <c r="E52" s="11">
        <f>E54+E55</f>
        <v>12700.4</v>
      </c>
      <c r="F52" s="11">
        <f>F54+F55</f>
        <v>5223.39644</v>
      </c>
    </row>
    <row r="53" spans="1:6" s="22" customFormat="1" ht="20.25">
      <c r="A53" s="70"/>
      <c r="B53" s="66"/>
      <c r="C53" s="67"/>
      <c r="D53" s="21" t="s">
        <v>6</v>
      </c>
      <c r="E53" s="13"/>
      <c r="F53" s="13"/>
    </row>
    <row r="54" spans="1:6" s="22" customFormat="1" ht="20.25">
      <c r="A54" s="70"/>
      <c r="B54" s="66"/>
      <c r="C54" s="67"/>
      <c r="D54" s="21" t="s">
        <v>7</v>
      </c>
      <c r="E54" s="13"/>
      <c r="F54" s="13"/>
    </row>
    <row r="55" spans="1:6" s="22" customFormat="1" ht="20.25">
      <c r="A55" s="70"/>
      <c r="B55" s="66"/>
      <c r="C55" s="67"/>
      <c r="D55" s="21" t="s">
        <v>8</v>
      </c>
      <c r="E55" s="13">
        <f>E65</f>
        <v>12700.4</v>
      </c>
      <c r="F55" s="13">
        <f>F65</f>
        <v>5223.39644</v>
      </c>
    </row>
    <row r="56" spans="1:6" s="22" customFormat="1" ht="46.5" customHeight="1">
      <c r="A56" s="70"/>
      <c r="B56" s="66"/>
      <c r="C56" s="67"/>
      <c r="D56" s="21" t="s">
        <v>9</v>
      </c>
      <c r="E56" s="13"/>
      <c r="F56" s="13"/>
    </row>
    <row r="57" spans="1:6" s="22" customFormat="1" ht="11.25" customHeight="1">
      <c r="A57" s="70"/>
      <c r="B57" s="68" t="s">
        <v>16</v>
      </c>
      <c r="C57" s="66"/>
      <c r="D57" s="23" t="s">
        <v>5</v>
      </c>
      <c r="E57" s="13"/>
      <c r="F57" s="13"/>
    </row>
    <row r="58" spans="1:6" s="22" customFormat="1" ht="15" customHeight="1">
      <c r="A58" s="70"/>
      <c r="B58" s="68"/>
      <c r="C58" s="66"/>
      <c r="D58" s="23" t="s">
        <v>6</v>
      </c>
      <c r="E58" s="13"/>
      <c r="F58" s="13"/>
    </row>
    <row r="59" spans="1:6" s="22" customFormat="1" ht="11.25" customHeight="1">
      <c r="A59" s="70"/>
      <c r="B59" s="68"/>
      <c r="C59" s="66"/>
      <c r="D59" s="23" t="s">
        <v>7</v>
      </c>
      <c r="E59" s="13"/>
      <c r="F59" s="13"/>
    </row>
    <row r="60" spans="1:6" s="22" customFormat="1" ht="12" customHeight="1">
      <c r="A60" s="70"/>
      <c r="B60" s="68"/>
      <c r="C60" s="66"/>
      <c r="D60" s="23" t="s">
        <v>8</v>
      </c>
      <c r="E60" s="13"/>
      <c r="F60" s="13"/>
    </row>
    <row r="61" spans="1:6" s="22" customFormat="1" ht="11.25" customHeight="1">
      <c r="A61" s="70"/>
      <c r="B61" s="68"/>
      <c r="C61" s="66"/>
      <c r="D61" s="23" t="s">
        <v>9</v>
      </c>
      <c r="E61" s="13"/>
      <c r="F61" s="13"/>
    </row>
    <row r="62" spans="1:6" s="22" customFormat="1" ht="20.25">
      <c r="A62" s="70"/>
      <c r="B62" s="69" t="s">
        <v>10</v>
      </c>
      <c r="C62" s="66" t="s">
        <v>20</v>
      </c>
      <c r="D62" s="23" t="s">
        <v>5</v>
      </c>
      <c r="E62" s="13">
        <f>E64+E65</f>
        <v>12700.4</v>
      </c>
      <c r="F62" s="18">
        <f>F64+F65</f>
        <v>5223.39644</v>
      </c>
    </row>
    <row r="63" spans="1:6" s="22" customFormat="1" ht="20.25">
      <c r="A63" s="70"/>
      <c r="B63" s="69"/>
      <c r="C63" s="66"/>
      <c r="D63" s="23" t="s">
        <v>6</v>
      </c>
      <c r="E63" s="13"/>
      <c r="F63" s="13"/>
    </row>
    <row r="64" spans="1:6" s="22" customFormat="1" ht="20.25">
      <c r="A64" s="70"/>
      <c r="B64" s="69"/>
      <c r="C64" s="66"/>
      <c r="D64" s="23" t="s">
        <v>7</v>
      </c>
      <c r="E64" s="13">
        <v>0</v>
      </c>
      <c r="F64" s="13">
        <v>0</v>
      </c>
    </row>
    <row r="65" spans="1:6" s="22" customFormat="1" ht="20.25">
      <c r="A65" s="70"/>
      <c r="B65" s="69"/>
      <c r="C65" s="66"/>
      <c r="D65" s="23" t="s">
        <v>8</v>
      </c>
      <c r="E65" s="13">
        <v>12700.4</v>
      </c>
      <c r="F65" s="18">
        <v>5223.39644</v>
      </c>
    </row>
    <row r="66" spans="1:6" s="22" customFormat="1" ht="20.25">
      <c r="A66" s="70"/>
      <c r="B66" s="69"/>
      <c r="C66" s="66"/>
      <c r="D66" s="23" t="s">
        <v>9</v>
      </c>
      <c r="E66" s="13"/>
      <c r="F66" s="13"/>
    </row>
    <row r="67" spans="1:6" s="22" customFormat="1" ht="20.25">
      <c r="A67" s="65">
        <v>7</v>
      </c>
      <c r="B67" s="66" t="s">
        <v>4</v>
      </c>
      <c r="C67" s="67" t="s">
        <v>42</v>
      </c>
      <c r="D67" s="21" t="s">
        <v>5</v>
      </c>
      <c r="E67" s="11">
        <f>E69+E70</f>
        <v>21.5</v>
      </c>
      <c r="F67" s="11">
        <f>F69+F70</f>
        <v>0</v>
      </c>
    </row>
    <row r="68" spans="1:6" s="22" customFormat="1" ht="16.5" customHeight="1">
      <c r="A68" s="65"/>
      <c r="B68" s="66"/>
      <c r="C68" s="67"/>
      <c r="D68" s="21" t="s">
        <v>6</v>
      </c>
      <c r="E68" s="13"/>
      <c r="F68" s="13"/>
    </row>
    <row r="69" spans="1:6" s="22" customFormat="1" ht="20.25">
      <c r="A69" s="65"/>
      <c r="B69" s="66"/>
      <c r="C69" s="67"/>
      <c r="D69" s="21" t="s">
        <v>7</v>
      </c>
      <c r="E69" s="13"/>
      <c r="F69" s="13"/>
    </row>
    <row r="70" spans="1:6" s="22" customFormat="1" ht="20.25">
      <c r="A70" s="65"/>
      <c r="B70" s="66"/>
      <c r="C70" s="67"/>
      <c r="D70" s="21" t="s">
        <v>8</v>
      </c>
      <c r="E70" s="13">
        <f>E80</f>
        <v>21.5</v>
      </c>
      <c r="F70" s="13">
        <f>F80</f>
        <v>0</v>
      </c>
    </row>
    <row r="71" spans="1:6" s="22" customFormat="1" ht="25.5">
      <c r="A71" s="65"/>
      <c r="B71" s="66"/>
      <c r="C71" s="67"/>
      <c r="D71" s="21" t="s">
        <v>9</v>
      </c>
      <c r="E71" s="13"/>
      <c r="F71" s="13"/>
    </row>
    <row r="72" spans="1:6" s="22" customFormat="1" ht="12" customHeight="1">
      <c r="A72" s="65"/>
      <c r="B72" s="68" t="s">
        <v>16</v>
      </c>
      <c r="C72" s="66"/>
      <c r="D72" s="23" t="s">
        <v>5</v>
      </c>
      <c r="E72" s="13"/>
      <c r="F72" s="13"/>
    </row>
    <row r="73" spans="1:6" s="22" customFormat="1" ht="11.25" customHeight="1">
      <c r="A73" s="65"/>
      <c r="B73" s="68"/>
      <c r="C73" s="66"/>
      <c r="D73" s="23" t="s">
        <v>6</v>
      </c>
      <c r="E73" s="13"/>
      <c r="F73" s="13"/>
    </row>
    <row r="74" spans="1:6" s="22" customFormat="1" ht="12" customHeight="1">
      <c r="A74" s="65"/>
      <c r="B74" s="68"/>
      <c r="C74" s="66"/>
      <c r="D74" s="23" t="s">
        <v>7</v>
      </c>
      <c r="E74" s="13"/>
      <c r="F74" s="13"/>
    </row>
    <row r="75" spans="1:6" s="22" customFormat="1" ht="13.5" customHeight="1">
      <c r="A75" s="65"/>
      <c r="B75" s="68"/>
      <c r="C75" s="66"/>
      <c r="D75" s="23" t="s">
        <v>8</v>
      </c>
      <c r="E75" s="13"/>
      <c r="F75" s="13"/>
    </row>
    <row r="76" spans="1:6" s="22" customFormat="1" ht="15" customHeight="1">
      <c r="A76" s="65"/>
      <c r="B76" s="68"/>
      <c r="C76" s="66"/>
      <c r="D76" s="23" t="s">
        <v>9</v>
      </c>
      <c r="E76" s="13"/>
      <c r="F76" s="13"/>
    </row>
    <row r="77" spans="1:6" s="22" customFormat="1" ht="20.25">
      <c r="A77" s="65"/>
      <c r="B77" s="66" t="s">
        <v>13</v>
      </c>
      <c r="C77" s="66" t="s">
        <v>21</v>
      </c>
      <c r="D77" s="23" t="s">
        <v>5</v>
      </c>
      <c r="E77" s="13">
        <f>E79+E80</f>
        <v>21.5</v>
      </c>
      <c r="F77" s="13">
        <f>F79+F80</f>
        <v>0</v>
      </c>
    </row>
    <row r="78" spans="1:6" s="22" customFormat="1" ht="20.25">
      <c r="A78" s="65"/>
      <c r="B78" s="66"/>
      <c r="C78" s="66"/>
      <c r="D78" s="23" t="s">
        <v>6</v>
      </c>
      <c r="E78" s="13"/>
      <c r="F78" s="13"/>
    </row>
    <row r="79" spans="1:6" s="22" customFormat="1" ht="20.25">
      <c r="A79" s="65"/>
      <c r="B79" s="66"/>
      <c r="C79" s="66"/>
      <c r="D79" s="23" t="s">
        <v>7</v>
      </c>
      <c r="E79" s="13">
        <v>0</v>
      </c>
      <c r="F79" s="13">
        <v>0</v>
      </c>
    </row>
    <row r="80" spans="1:6" s="22" customFormat="1" ht="20.25">
      <c r="A80" s="65"/>
      <c r="B80" s="66"/>
      <c r="C80" s="66"/>
      <c r="D80" s="23" t="s">
        <v>8</v>
      </c>
      <c r="E80" s="13">
        <v>21.5</v>
      </c>
      <c r="F80" s="13">
        <v>0</v>
      </c>
    </row>
    <row r="81" spans="1:6" s="22" customFormat="1" ht="20.25">
      <c r="A81" s="71"/>
      <c r="B81" s="66"/>
      <c r="C81" s="66"/>
      <c r="D81" s="23" t="s">
        <v>9</v>
      </c>
      <c r="E81" s="13"/>
      <c r="F81" s="13"/>
    </row>
    <row r="82" spans="1:6" s="22" customFormat="1" ht="20.25">
      <c r="A82" s="65">
        <v>8</v>
      </c>
      <c r="B82" s="66" t="s">
        <v>4</v>
      </c>
      <c r="C82" s="67" t="s">
        <v>65</v>
      </c>
      <c r="D82" s="21" t="s">
        <v>5</v>
      </c>
      <c r="E82" s="11">
        <f>E84+E85</f>
        <v>11653.2</v>
      </c>
      <c r="F82" s="11">
        <f>F84+F85</f>
        <v>5190.48656</v>
      </c>
    </row>
    <row r="83" spans="1:6" s="22" customFormat="1" ht="20.25">
      <c r="A83" s="65"/>
      <c r="B83" s="66"/>
      <c r="C83" s="67"/>
      <c r="D83" s="21" t="s">
        <v>6</v>
      </c>
      <c r="E83" s="13"/>
      <c r="F83" s="13"/>
    </row>
    <row r="84" spans="1:6" s="22" customFormat="1" ht="20.25">
      <c r="A84" s="65"/>
      <c r="B84" s="66"/>
      <c r="C84" s="67"/>
      <c r="D84" s="21" t="s">
        <v>7</v>
      </c>
      <c r="E84" s="13">
        <f>E94</f>
        <v>3152</v>
      </c>
      <c r="F84" s="13">
        <f>F94</f>
        <v>1548.4</v>
      </c>
    </row>
    <row r="85" spans="1:6" s="22" customFormat="1" ht="20.25">
      <c r="A85" s="65"/>
      <c r="B85" s="66"/>
      <c r="C85" s="67"/>
      <c r="D85" s="21" t="s">
        <v>8</v>
      </c>
      <c r="E85" s="13">
        <f>E95</f>
        <v>8501.2</v>
      </c>
      <c r="F85" s="13">
        <f>F95</f>
        <v>3642.08656</v>
      </c>
    </row>
    <row r="86" spans="1:6" s="22" customFormat="1" ht="25.5">
      <c r="A86" s="65"/>
      <c r="B86" s="66"/>
      <c r="C86" s="67"/>
      <c r="D86" s="21" t="s">
        <v>9</v>
      </c>
      <c r="E86" s="13"/>
      <c r="F86" s="13"/>
    </row>
    <row r="87" spans="1:6" s="22" customFormat="1" ht="14.25" customHeight="1">
      <c r="A87" s="65"/>
      <c r="B87" s="68" t="s">
        <v>16</v>
      </c>
      <c r="C87" s="66"/>
      <c r="D87" s="23" t="s">
        <v>5</v>
      </c>
      <c r="E87" s="13"/>
      <c r="F87" s="13"/>
    </row>
    <row r="88" spans="1:6" s="22" customFormat="1" ht="12" customHeight="1">
      <c r="A88" s="65"/>
      <c r="B88" s="68"/>
      <c r="C88" s="66"/>
      <c r="D88" s="23" t="s">
        <v>6</v>
      </c>
      <c r="E88" s="13"/>
      <c r="F88" s="13"/>
    </row>
    <row r="89" spans="1:6" s="22" customFormat="1" ht="11.25" customHeight="1">
      <c r="A89" s="65"/>
      <c r="B89" s="68"/>
      <c r="C89" s="66"/>
      <c r="D89" s="23" t="s">
        <v>7</v>
      </c>
      <c r="E89" s="13"/>
      <c r="F89" s="13"/>
    </row>
    <row r="90" spans="1:6" s="22" customFormat="1" ht="13.5" customHeight="1">
      <c r="A90" s="65"/>
      <c r="B90" s="68"/>
      <c r="C90" s="66"/>
      <c r="D90" s="23" t="s">
        <v>8</v>
      </c>
      <c r="E90" s="13"/>
      <c r="F90" s="13"/>
    </row>
    <row r="91" spans="1:6" s="22" customFormat="1" ht="14.25" customHeight="1">
      <c r="A91" s="65"/>
      <c r="B91" s="68"/>
      <c r="C91" s="66"/>
      <c r="D91" s="23" t="s">
        <v>9</v>
      </c>
      <c r="E91" s="13"/>
      <c r="F91" s="13"/>
    </row>
    <row r="92" spans="1:6" s="22" customFormat="1" ht="20.25">
      <c r="A92" s="65"/>
      <c r="B92" s="69" t="s">
        <v>14</v>
      </c>
      <c r="C92" s="66" t="s">
        <v>22</v>
      </c>
      <c r="D92" s="23" t="s">
        <v>5</v>
      </c>
      <c r="E92" s="13">
        <f>E94+E95</f>
        <v>11653.2</v>
      </c>
      <c r="F92" s="13">
        <f>F94+F95</f>
        <v>5190.48656</v>
      </c>
    </row>
    <row r="93" spans="1:6" s="22" customFormat="1" ht="20.25">
      <c r="A93" s="65"/>
      <c r="B93" s="69"/>
      <c r="C93" s="66"/>
      <c r="D93" s="23" t="s">
        <v>6</v>
      </c>
      <c r="E93" s="13"/>
      <c r="F93" s="13"/>
    </row>
    <row r="94" spans="1:6" s="22" customFormat="1" ht="20.25">
      <c r="A94" s="65"/>
      <c r="B94" s="69"/>
      <c r="C94" s="66"/>
      <c r="D94" s="23" t="s">
        <v>7</v>
      </c>
      <c r="E94" s="13">
        <v>3152</v>
      </c>
      <c r="F94" s="13">
        <v>1548.4</v>
      </c>
    </row>
    <row r="95" spans="1:6" s="22" customFormat="1" ht="20.25">
      <c r="A95" s="65"/>
      <c r="B95" s="69"/>
      <c r="C95" s="66"/>
      <c r="D95" s="23" t="s">
        <v>8</v>
      </c>
      <c r="E95" s="13">
        <v>8501.2</v>
      </c>
      <c r="F95" s="13">
        <v>3642.08656</v>
      </c>
    </row>
    <row r="96" spans="1:6" s="22" customFormat="1" ht="20.25">
      <c r="A96" s="71"/>
      <c r="B96" s="69"/>
      <c r="C96" s="66"/>
      <c r="D96" s="23" t="s">
        <v>9</v>
      </c>
      <c r="E96" s="13"/>
      <c r="F96" s="13"/>
    </row>
    <row r="97" spans="1:6" s="22" customFormat="1" ht="20.25">
      <c r="A97" s="65">
        <v>9</v>
      </c>
      <c r="B97" s="66" t="s">
        <v>4</v>
      </c>
      <c r="C97" s="67" t="s">
        <v>66</v>
      </c>
      <c r="D97" s="21" t="s">
        <v>5</v>
      </c>
      <c r="E97" s="11">
        <f>E99+E100</f>
        <v>1146.68526</v>
      </c>
      <c r="F97" s="24">
        <f>F99+F100+F98</f>
        <v>797.93001</v>
      </c>
    </row>
    <row r="98" spans="1:6" s="22" customFormat="1" ht="20.25">
      <c r="A98" s="65"/>
      <c r="B98" s="66"/>
      <c r="C98" s="67"/>
      <c r="D98" s="21" t="s">
        <v>6</v>
      </c>
      <c r="E98" s="13">
        <v>0</v>
      </c>
      <c r="F98" s="13">
        <f>F108</f>
        <v>0</v>
      </c>
    </row>
    <row r="99" spans="1:6" s="22" customFormat="1" ht="20.25">
      <c r="A99" s="65"/>
      <c r="B99" s="66"/>
      <c r="C99" s="67"/>
      <c r="D99" s="21" t="s">
        <v>7</v>
      </c>
      <c r="E99" s="13">
        <f>E109</f>
        <v>928.78526</v>
      </c>
      <c r="F99" s="13">
        <f>F109</f>
        <v>646.32331</v>
      </c>
    </row>
    <row r="100" spans="1:6" s="22" customFormat="1" ht="20.25">
      <c r="A100" s="65"/>
      <c r="B100" s="66"/>
      <c r="C100" s="67"/>
      <c r="D100" s="21" t="s">
        <v>8</v>
      </c>
      <c r="E100" s="13">
        <f>E110</f>
        <v>217.9</v>
      </c>
      <c r="F100" s="18">
        <f>F110</f>
        <v>151.6067</v>
      </c>
    </row>
    <row r="101" spans="1:6" s="22" customFormat="1" ht="25.5">
      <c r="A101" s="65"/>
      <c r="B101" s="66"/>
      <c r="C101" s="67"/>
      <c r="D101" s="21" t="s">
        <v>9</v>
      </c>
      <c r="E101" s="13"/>
      <c r="F101" s="13"/>
    </row>
    <row r="102" spans="1:6" s="22" customFormat="1" ht="12" customHeight="1">
      <c r="A102" s="65"/>
      <c r="B102" s="68" t="s">
        <v>16</v>
      </c>
      <c r="C102" s="66"/>
      <c r="D102" s="23" t="s">
        <v>5</v>
      </c>
      <c r="E102" s="13"/>
      <c r="F102" s="13"/>
    </row>
    <row r="103" spans="1:6" s="22" customFormat="1" ht="11.25" customHeight="1">
      <c r="A103" s="65"/>
      <c r="B103" s="68"/>
      <c r="C103" s="66"/>
      <c r="D103" s="23" t="s">
        <v>6</v>
      </c>
      <c r="E103" s="13"/>
      <c r="F103" s="13"/>
    </row>
    <row r="104" spans="1:6" s="22" customFormat="1" ht="13.5" customHeight="1">
      <c r="A104" s="65"/>
      <c r="B104" s="68"/>
      <c r="C104" s="66"/>
      <c r="D104" s="23" t="s">
        <v>7</v>
      </c>
      <c r="E104" s="13"/>
      <c r="F104" s="13"/>
    </row>
    <row r="105" spans="1:6" s="22" customFormat="1" ht="12" customHeight="1">
      <c r="A105" s="65"/>
      <c r="B105" s="68"/>
      <c r="C105" s="66"/>
      <c r="D105" s="23" t="s">
        <v>8</v>
      </c>
      <c r="E105" s="13"/>
      <c r="F105" s="13"/>
    </row>
    <row r="106" spans="1:6" s="22" customFormat="1" ht="15" customHeight="1">
      <c r="A106" s="65"/>
      <c r="B106" s="68"/>
      <c r="C106" s="66"/>
      <c r="D106" s="23" t="s">
        <v>9</v>
      </c>
      <c r="E106" s="13"/>
      <c r="F106" s="13"/>
    </row>
    <row r="107" spans="1:6" s="22" customFormat="1" ht="20.25">
      <c r="A107" s="65"/>
      <c r="B107" s="69" t="s">
        <v>14</v>
      </c>
      <c r="C107" s="66" t="s">
        <v>51</v>
      </c>
      <c r="D107" s="23" t="s">
        <v>5</v>
      </c>
      <c r="E107" s="13">
        <f>E109+E110</f>
        <v>1146.68526</v>
      </c>
      <c r="F107" s="13">
        <f>F109+F110+F108</f>
        <v>797.93001</v>
      </c>
    </row>
    <row r="108" spans="1:6" s="22" customFormat="1" ht="20.25">
      <c r="A108" s="65"/>
      <c r="B108" s="69"/>
      <c r="C108" s="66"/>
      <c r="D108" s="23" t="s">
        <v>6</v>
      </c>
      <c r="E108" s="13">
        <v>0</v>
      </c>
      <c r="F108" s="13">
        <v>0</v>
      </c>
    </row>
    <row r="109" spans="1:6" s="22" customFormat="1" ht="20.25">
      <c r="A109" s="65"/>
      <c r="B109" s="69"/>
      <c r="C109" s="66"/>
      <c r="D109" s="23" t="s">
        <v>7</v>
      </c>
      <c r="E109" s="13">
        <v>928.78526</v>
      </c>
      <c r="F109" s="13">
        <v>646.32331</v>
      </c>
    </row>
    <row r="110" spans="1:6" s="22" customFormat="1" ht="20.25">
      <c r="A110" s="65"/>
      <c r="B110" s="69"/>
      <c r="C110" s="66"/>
      <c r="D110" s="23" t="s">
        <v>8</v>
      </c>
      <c r="E110" s="13">
        <v>217.9</v>
      </c>
      <c r="F110" s="18">
        <v>151.6067</v>
      </c>
    </row>
    <row r="111" spans="1:6" s="22" customFormat="1" ht="20.25">
      <c r="A111" s="71"/>
      <c r="B111" s="69"/>
      <c r="C111" s="66"/>
      <c r="D111" s="23" t="s">
        <v>9</v>
      </c>
      <c r="E111" s="13"/>
      <c r="F111" s="13"/>
    </row>
    <row r="112" spans="1:6" s="22" customFormat="1" ht="20.25">
      <c r="A112" s="70">
        <v>10</v>
      </c>
      <c r="B112" s="66" t="s">
        <v>4</v>
      </c>
      <c r="C112" s="67" t="s">
        <v>67</v>
      </c>
      <c r="D112" s="21" t="s">
        <v>5</v>
      </c>
      <c r="E112" s="11">
        <f>E114+E115</f>
        <v>87613.40950000001</v>
      </c>
      <c r="F112" s="25">
        <f>F114+F115</f>
        <v>7723.102330000001</v>
      </c>
    </row>
    <row r="113" spans="1:6" s="22" customFormat="1" ht="20.25">
      <c r="A113" s="70"/>
      <c r="B113" s="66"/>
      <c r="C113" s="67"/>
      <c r="D113" s="21" t="s">
        <v>6</v>
      </c>
      <c r="E113" s="13"/>
      <c r="F113" s="13"/>
    </row>
    <row r="114" spans="1:6" s="22" customFormat="1" ht="20.25">
      <c r="A114" s="70"/>
      <c r="B114" s="66"/>
      <c r="C114" s="67"/>
      <c r="D114" s="21" t="s">
        <v>7</v>
      </c>
      <c r="E114" s="13">
        <f>E124</f>
        <v>80282.9072</v>
      </c>
      <c r="F114" s="13">
        <f>F124</f>
        <v>5125.10882</v>
      </c>
    </row>
    <row r="115" spans="1:6" s="22" customFormat="1" ht="20.25">
      <c r="A115" s="70"/>
      <c r="B115" s="66"/>
      <c r="C115" s="67"/>
      <c r="D115" s="21" t="s">
        <v>8</v>
      </c>
      <c r="E115" s="13">
        <f>E125+E130+E135</f>
        <v>7330.5023</v>
      </c>
      <c r="F115" s="13">
        <f>F125+F130+F135</f>
        <v>2597.9935100000002</v>
      </c>
    </row>
    <row r="116" spans="1:6" s="22" customFormat="1" ht="25.5">
      <c r="A116" s="70"/>
      <c r="B116" s="66"/>
      <c r="C116" s="67"/>
      <c r="D116" s="21" t="s">
        <v>9</v>
      </c>
      <c r="E116" s="13"/>
      <c r="F116" s="13"/>
    </row>
    <row r="117" spans="1:6" s="22" customFormat="1" ht="11.25" customHeight="1">
      <c r="A117" s="70"/>
      <c r="B117" s="68" t="s">
        <v>16</v>
      </c>
      <c r="C117" s="66"/>
      <c r="D117" s="23" t="s">
        <v>5</v>
      </c>
      <c r="E117" s="13"/>
      <c r="F117" s="13"/>
    </row>
    <row r="118" spans="1:6" s="22" customFormat="1" ht="13.5" customHeight="1">
      <c r="A118" s="70"/>
      <c r="B118" s="68"/>
      <c r="C118" s="66"/>
      <c r="D118" s="23" t="s">
        <v>6</v>
      </c>
      <c r="E118" s="13"/>
      <c r="F118" s="13"/>
    </row>
    <row r="119" spans="1:6" s="22" customFormat="1" ht="13.5" customHeight="1">
      <c r="A119" s="70"/>
      <c r="B119" s="68"/>
      <c r="C119" s="66"/>
      <c r="D119" s="23" t="s">
        <v>7</v>
      </c>
      <c r="E119" s="13"/>
      <c r="F119" s="13"/>
    </row>
    <row r="120" spans="1:6" s="22" customFormat="1" ht="10.5" customHeight="1">
      <c r="A120" s="70"/>
      <c r="B120" s="68"/>
      <c r="C120" s="66"/>
      <c r="D120" s="23" t="s">
        <v>8</v>
      </c>
      <c r="E120" s="13"/>
      <c r="F120" s="13"/>
    </row>
    <row r="121" spans="1:6" s="22" customFormat="1" ht="14.25" customHeight="1">
      <c r="A121" s="70"/>
      <c r="B121" s="68"/>
      <c r="C121" s="66"/>
      <c r="D121" s="23" t="s">
        <v>9</v>
      </c>
      <c r="E121" s="13"/>
      <c r="F121" s="13"/>
    </row>
    <row r="122" spans="1:6" s="22" customFormat="1" ht="20.25" customHeight="1">
      <c r="A122" s="70"/>
      <c r="B122" s="82" t="s">
        <v>14</v>
      </c>
      <c r="C122" s="66" t="s">
        <v>23</v>
      </c>
      <c r="D122" s="23" t="s">
        <v>5</v>
      </c>
      <c r="E122" s="13">
        <f>E124+E125</f>
        <v>87113.40950000001</v>
      </c>
      <c r="F122" s="13">
        <f>F124+F125</f>
        <v>7624.77189</v>
      </c>
    </row>
    <row r="123" spans="1:6" s="22" customFormat="1" ht="20.25">
      <c r="A123" s="70"/>
      <c r="B123" s="83"/>
      <c r="C123" s="66"/>
      <c r="D123" s="23" t="s">
        <v>6</v>
      </c>
      <c r="E123" s="13"/>
      <c r="F123" s="13"/>
    </row>
    <row r="124" spans="1:6" s="22" customFormat="1" ht="20.25">
      <c r="A124" s="70"/>
      <c r="B124" s="83"/>
      <c r="C124" s="66"/>
      <c r="D124" s="23" t="s">
        <v>7</v>
      </c>
      <c r="E124" s="13">
        <v>80282.9072</v>
      </c>
      <c r="F124" s="13">
        <v>5125.10882</v>
      </c>
    </row>
    <row r="125" spans="1:6" s="22" customFormat="1" ht="20.25">
      <c r="A125" s="70"/>
      <c r="B125" s="83"/>
      <c r="C125" s="66"/>
      <c r="D125" s="23" t="s">
        <v>8</v>
      </c>
      <c r="E125" s="13">
        <f>6038.67842+791.82388</f>
        <v>6830.5023</v>
      </c>
      <c r="F125" s="13">
        <f>2499.64149+0.02158</f>
        <v>2499.66307</v>
      </c>
    </row>
    <row r="126" spans="1:6" s="22" customFormat="1" ht="20.25">
      <c r="A126" s="70"/>
      <c r="B126" s="84"/>
      <c r="C126" s="66"/>
      <c r="D126" s="23" t="s">
        <v>9</v>
      </c>
      <c r="E126" s="13"/>
      <c r="F126" s="13"/>
    </row>
    <row r="127" spans="1:6" s="22" customFormat="1" ht="20.25" customHeight="1">
      <c r="A127" s="70"/>
      <c r="B127" s="82" t="s">
        <v>12</v>
      </c>
      <c r="C127" s="66" t="s">
        <v>24</v>
      </c>
      <c r="D127" s="23" t="s">
        <v>5</v>
      </c>
      <c r="E127" s="13">
        <f>E129+E130</f>
        <v>500</v>
      </c>
      <c r="F127" s="13">
        <f>F129+F130</f>
        <v>98.33044</v>
      </c>
    </row>
    <row r="128" spans="1:6" s="22" customFormat="1" ht="20.25">
      <c r="A128" s="70"/>
      <c r="B128" s="83"/>
      <c r="C128" s="66"/>
      <c r="D128" s="23" t="s">
        <v>6</v>
      </c>
      <c r="E128" s="13"/>
      <c r="F128" s="13"/>
    </row>
    <row r="129" spans="1:6" s="22" customFormat="1" ht="20.25">
      <c r="A129" s="70"/>
      <c r="B129" s="83"/>
      <c r="C129" s="66"/>
      <c r="D129" s="23" t="s">
        <v>7</v>
      </c>
      <c r="E129" s="13">
        <v>0</v>
      </c>
      <c r="F129" s="13">
        <v>0</v>
      </c>
    </row>
    <row r="130" spans="1:6" s="22" customFormat="1" ht="20.25">
      <c r="A130" s="70"/>
      <c r="B130" s="83"/>
      <c r="C130" s="66"/>
      <c r="D130" s="23" t="s">
        <v>8</v>
      </c>
      <c r="E130" s="13">
        <v>500</v>
      </c>
      <c r="F130" s="13">
        <v>98.33044</v>
      </c>
    </row>
    <row r="131" spans="1:6" s="22" customFormat="1" ht="20.25">
      <c r="A131" s="70"/>
      <c r="B131" s="84"/>
      <c r="C131" s="66"/>
      <c r="D131" s="23" t="s">
        <v>9</v>
      </c>
      <c r="E131" s="13"/>
      <c r="F131" s="13"/>
    </row>
    <row r="132" spans="1:6" s="22" customFormat="1" ht="20.25" customHeight="1">
      <c r="A132" s="70"/>
      <c r="B132" s="69" t="s">
        <v>43</v>
      </c>
      <c r="C132" s="66" t="s">
        <v>45</v>
      </c>
      <c r="D132" s="23" t="s">
        <v>5</v>
      </c>
      <c r="E132" s="13">
        <f>E134+E135</f>
        <v>0</v>
      </c>
      <c r="F132" s="13">
        <f>F134+F135</f>
        <v>0</v>
      </c>
    </row>
    <row r="133" spans="1:6" s="22" customFormat="1" ht="20.25">
      <c r="A133" s="70"/>
      <c r="B133" s="69"/>
      <c r="C133" s="66"/>
      <c r="D133" s="23" t="s">
        <v>6</v>
      </c>
      <c r="E133" s="13"/>
      <c r="F133" s="13"/>
    </row>
    <row r="134" spans="1:6" s="22" customFormat="1" ht="20.25">
      <c r="A134" s="70"/>
      <c r="B134" s="69"/>
      <c r="C134" s="66"/>
      <c r="D134" s="23" t="s">
        <v>7</v>
      </c>
      <c r="E134" s="13">
        <v>0</v>
      </c>
      <c r="F134" s="13">
        <v>0</v>
      </c>
    </row>
    <row r="135" spans="1:6" s="22" customFormat="1" ht="20.25">
      <c r="A135" s="70"/>
      <c r="B135" s="69"/>
      <c r="C135" s="66"/>
      <c r="D135" s="23" t="s">
        <v>8</v>
      </c>
      <c r="E135" s="13">
        <v>0</v>
      </c>
      <c r="F135" s="13">
        <v>0</v>
      </c>
    </row>
    <row r="136" spans="1:6" s="22" customFormat="1" ht="20.25">
      <c r="A136" s="70"/>
      <c r="B136" s="69"/>
      <c r="C136" s="66"/>
      <c r="D136" s="23" t="s">
        <v>9</v>
      </c>
      <c r="E136" s="13"/>
      <c r="F136" s="13"/>
    </row>
    <row r="137" spans="1:6" s="22" customFormat="1" ht="20.25" customHeight="1">
      <c r="A137" s="65">
        <v>11</v>
      </c>
      <c r="B137" s="66" t="s">
        <v>4</v>
      </c>
      <c r="C137" s="67" t="s">
        <v>68</v>
      </c>
      <c r="D137" s="21" t="s">
        <v>5</v>
      </c>
      <c r="E137" s="11">
        <f>E140</f>
        <v>221</v>
      </c>
      <c r="F137" s="11">
        <f>F140</f>
        <v>221</v>
      </c>
    </row>
    <row r="138" spans="1:6" s="22" customFormat="1" ht="15.75" customHeight="1">
      <c r="A138" s="65"/>
      <c r="B138" s="66"/>
      <c r="C138" s="67"/>
      <c r="D138" s="21" t="s">
        <v>6</v>
      </c>
      <c r="E138" s="13"/>
      <c r="F138" s="13"/>
    </row>
    <row r="139" spans="1:6" s="22" customFormat="1" ht="20.25">
      <c r="A139" s="65"/>
      <c r="B139" s="66"/>
      <c r="C139" s="67"/>
      <c r="D139" s="21" t="s">
        <v>7</v>
      </c>
      <c r="E139" s="13"/>
      <c r="F139" s="13"/>
    </row>
    <row r="140" spans="1:6" s="22" customFormat="1" ht="20.25">
      <c r="A140" s="65"/>
      <c r="B140" s="66"/>
      <c r="C140" s="67"/>
      <c r="D140" s="21" t="s">
        <v>8</v>
      </c>
      <c r="E140" s="13">
        <f>E150</f>
        <v>221</v>
      </c>
      <c r="F140" s="13">
        <f>F150</f>
        <v>221</v>
      </c>
    </row>
    <row r="141" spans="1:6" s="22" customFormat="1" ht="25.5">
      <c r="A141" s="65"/>
      <c r="B141" s="66"/>
      <c r="C141" s="67"/>
      <c r="D141" s="21" t="s">
        <v>9</v>
      </c>
      <c r="E141" s="13"/>
      <c r="F141" s="13"/>
    </row>
    <row r="142" spans="1:6" s="22" customFormat="1" ht="11.25" customHeight="1">
      <c r="A142" s="65"/>
      <c r="B142" s="68" t="s">
        <v>16</v>
      </c>
      <c r="C142" s="66"/>
      <c r="D142" s="23" t="s">
        <v>5</v>
      </c>
      <c r="E142" s="13"/>
      <c r="F142" s="13"/>
    </row>
    <row r="143" spans="1:6" s="22" customFormat="1" ht="15" customHeight="1">
      <c r="A143" s="65"/>
      <c r="B143" s="68"/>
      <c r="C143" s="66"/>
      <c r="D143" s="23" t="s">
        <v>6</v>
      </c>
      <c r="E143" s="13"/>
      <c r="F143" s="13"/>
    </row>
    <row r="144" spans="1:6" s="22" customFormat="1" ht="14.25" customHeight="1">
      <c r="A144" s="65"/>
      <c r="B144" s="68"/>
      <c r="C144" s="66"/>
      <c r="D144" s="23" t="s">
        <v>7</v>
      </c>
      <c r="E144" s="13"/>
      <c r="F144" s="13"/>
    </row>
    <row r="145" spans="1:6" s="22" customFormat="1" ht="11.25" customHeight="1">
      <c r="A145" s="65"/>
      <c r="B145" s="68"/>
      <c r="C145" s="66"/>
      <c r="D145" s="23" t="s">
        <v>8</v>
      </c>
      <c r="E145" s="13"/>
      <c r="F145" s="13"/>
    </row>
    <row r="146" spans="1:6" s="22" customFormat="1" ht="14.25" customHeight="1">
      <c r="A146" s="65"/>
      <c r="B146" s="68"/>
      <c r="C146" s="66"/>
      <c r="D146" s="23" t="s">
        <v>9</v>
      </c>
      <c r="E146" s="13"/>
      <c r="F146" s="13"/>
    </row>
    <row r="147" spans="1:6" s="22" customFormat="1" ht="20.25" customHeight="1">
      <c r="A147" s="65"/>
      <c r="B147" s="82" t="s">
        <v>10</v>
      </c>
      <c r="C147" s="66" t="s">
        <v>25</v>
      </c>
      <c r="D147" s="23" t="s">
        <v>5</v>
      </c>
      <c r="E147" s="13">
        <f>E150</f>
        <v>221</v>
      </c>
      <c r="F147" s="13">
        <f>F150</f>
        <v>221</v>
      </c>
    </row>
    <row r="148" spans="1:6" s="22" customFormat="1" ht="20.25">
      <c r="A148" s="65"/>
      <c r="B148" s="83"/>
      <c r="C148" s="66"/>
      <c r="D148" s="23" t="s">
        <v>6</v>
      </c>
      <c r="E148" s="13"/>
      <c r="F148" s="13"/>
    </row>
    <row r="149" spans="1:6" s="22" customFormat="1" ht="20.25">
      <c r="A149" s="65"/>
      <c r="B149" s="83"/>
      <c r="C149" s="66"/>
      <c r="D149" s="23" t="s">
        <v>7</v>
      </c>
      <c r="E149" s="13"/>
      <c r="F149" s="13"/>
    </row>
    <row r="150" spans="1:6" s="22" customFormat="1" ht="20.25">
      <c r="A150" s="65"/>
      <c r="B150" s="83"/>
      <c r="C150" s="66"/>
      <c r="D150" s="23" t="s">
        <v>8</v>
      </c>
      <c r="E150" s="13">
        <v>221</v>
      </c>
      <c r="F150" s="13">
        <v>221</v>
      </c>
    </row>
    <row r="151" spans="1:6" s="22" customFormat="1" ht="20.25">
      <c r="A151" s="71"/>
      <c r="B151" s="84"/>
      <c r="C151" s="66"/>
      <c r="D151" s="23" t="s">
        <v>9</v>
      </c>
      <c r="E151" s="13"/>
      <c r="F151" s="13"/>
    </row>
    <row r="152" spans="1:6" s="22" customFormat="1" ht="20.25">
      <c r="A152" s="65">
        <v>12</v>
      </c>
      <c r="B152" s="66" t="s">
        <v>4</v>
      </c>
      <c r="C152" s="67" t="s">
        <v>69</v>
      </c>
      <c r="D152" s="21" t="s">
        <v>5</v>
      </c>
      <c r="E152" s="11">
        <f>E155</f>
        <v>369</v>
      </c>
      <c r="F152" s="11">
        <f>F155</f>
        <v>189.5</v>
      </c>
    </row>
    <row r="153" spans="1:6" s="22" customFormat="1" ht="20.25">
      <c r="A153" s="65"/>
      <c r="B153" s="66"/>
      <c r="C153" s="67"/>
      <c r="D153" s="21" t="s">
        <v>6</v>
      </c>
      <c r="E153" s="13"/>
      <c r="F153" s="13"/>
    </row>
    <row r="154" spans="1:6" s="22" customFormat="1" ht="20.25">
      <c r="A154" s="65"/>
      <c r="B154" s="66"/>
      <c r="C154" s="67"/>
      <c r="D154" s="21" t="s">
        <v>7</v>
      </c>
      <c r="E154" s="13"/>
      <c r="F154" s="13"/>
    </row>
    <row r="155" spans="1:6" s="22" customFormat="1" ht="20.25">
      <c r="A155" s="65"/>
      <c r="B155" s="66"/>
      <c r="C155" s="67"/>
      <c r="D155" s="21" t="s">
        <v>8</v>
      </c>
      <c r="E155" s="13">
        <f>E165</f>
        <v>369</v>
      </c>
      <c r="F155" s="13">
        <f>F165</f>
        <v>189.5</v>
      </c>
    </row>
    <row r="156" spans="1:6" s="22" customFormat="1" ht="25.5">
      <c r="A156" s="65"/>
      <c r="B156" s="66"/>
      <c r="C156" s="67"/>
      <c r="D156" s="21" t="s">
        <v>9</v>
      </c>
      <c r="E156" s="13"/>
      <c r="F156" s="13"/>
    </row>
    <row r="157" spans="1:6" s="22" customFormat="1" ht="13.5" customHeight="1">
      <c r="A157" s="65"/>
      <c r="B157" s="68" t="s">
        <v>16</v>
      </c>
      <c r="C157" s="66"/>
      <c r="D157" s="23" t="s">
        <v>5</v>
      </c>
      <c r="E157" s="13"/>
      <c r="F157" s="13"/>
    </row>
    <row r="158" spans="1:6" s="22" customFormat="1" ht="13.5" customHeight="1">
      <c r="A158" s="65"/>
      <c r="B158" s="68"/>
      <c r="C158" s="66"/>
      <c r="D158" s="23" t="s">
        <v>6</v>
      </c>
      <c r="E158" s="13"/>
      <c r="F158" s="13"/>
    </row>
    <row r="159" spans="1:6" s="22" customFormat="1" ht="13.5" customHeight="1">
      <c r="A159" s="65"/>
      <c r="B159" s="68"/>
      <c r="C159" s="66"/>
      <c r="D159" s="23" t="s">
        <v>7</v>
      </c>
      <c r="E159" s="13"/>
      <c r="F159" s="13"/>
    </row>
    <row r="160" spans="1:6" s="22" customFormat="1" ht="14.25" customHeight="1">
      <c r="A160" s="65"/>
      <c r="B160" s="68"/>
      <c r="C160" s="66"/>
      <c r="D160" s="23" t="s">
        <v>8</v>
      </c>
      <c r="E160" s="13"/>
      <c r="F160" s="13"/>
    </row>
    <row r="161" spans="1:6" s="22" customFormat="1" ht="11.25" customHeight="1">
      <c r="A161" s="65"/>
      <c r="B161" s="68"/>
      <c r="C161" s="66"/>
      <c r="D161" s="23" t="s">
        <v>9</v>
      </c>
      <c r="E161" s="13"/>
      <c r="F161" s="13"/>
    </row>
    <row r="162" spans="1:6" s="22" customFormat="1" ht="20.25">
      <c r="A162" s="65"/>
      <c r="B162" s="66" t="s">
        <v>10</v>
      </c>
      <c r="C162" s="66" t="s">
        <v>26</v>
      </c>
      <c r="D162" s="23" t="s">
        <v>5</v>
      </c>
      <c r="E162" s="13">
        <f>E165</f>
        <v>369</v>
      </c>
      <c r="F162" s="13">
        <f>F165</f>
        <v>189.5</v>
      </c>
    </row>
    <row r="163" spans="1:6" s="22" customFormat="1" ht="18.75" customHeight="1">
      <c r="A163" s="65"/>
      <c r="B163" s="66"/>
      <c r="C163" s="66"/>
      <c r="D163" s="23" t="s">
        <v>6</v>
      </c>
      <c r="E163" s="13"/>
      <c r="F163" s="13"/>
    </row>
    <row r="164" spans="1:6" s="22" customFormat="1" ht="20.25">
      <c r="A164" s="65"/>
      <c r="B164" s="66"/>
      <c r="C164" s="66"/>
      <c r="D164" s="23" t="s">
        <v>7</v>
      </c>
      <c r="E164" s="13"/>
      <c r="F164" s="13"/>
    </row>
    <row r="165" spans="1:6" s="22" customFormat="1" ht="20.25">
      <c r="A165" s="65"/>
      <c r="B165" s="66"/>
      <c r="C165" s="66"/>
      <c r="D165" s="23" t="s">
        <v>8</v>
      </c>
      <c r="E165" s="13">
        <v>369</v>
      </c>
      <c r="F165" s="13">
        <v>189.5</v>
      </c>
    </row>
    <row r="166" spans="1:6" s="22" customFormat="1" ht="20.25">
      <c r="A166" s="71"/>
      <c r="B166" s="66"/>
      <c r="C166" s="66"/>
      <c r="D166" s="23" t="s">
        <v>9</v>
      </c>
      <c r="E166" s="13"/>
      <c r="F166" s="13"/>
    </row>
    <row r="167" spans="1:6" s="22" customFormat="1" ht="20.25">
      <c r="A167" s="65">
        <v>13</v>
      </c>
      <c r="B167" s="72" t="s">
        <v>4</v>
      </c>
      <c r="C167" s="75" t="s">
        <v>52</v>
      </c>
      <c r="D167" s="21" t="s">
        <v>5</v>
      </c>
      <c r="E167" s="11">
        <f>E169+E170</f>
        <v>4909.8</v>
      </c>
      <c r="F167" s="11">
        <f>F169+F170</f>
        <v>0</v>
      </c>
    </row>
    <row r="168" spans="1:6" s="22" customFormat="1" ht="20.25">
      <c r="A168" s="65"/>
      <c r="B168" s="73"/>
      <c r="C168" s="76"/>
      <c r="D168" s="21" t="s">
        <v>6</v>
      </c>
      <c r="E168" s="13"/>
      <c r="F168" s="13"/>
    </row>
    <row r="169" spans="1:6" s="22" customFormat="1" ht="20.25">
      <c r="A169" s="65"/>
      <c r="B169" s="73"/>
      <c r="C169" s="76"/>
      <c r="D169" s="21" t="s">
        <v>7</v>
      </c>
      <c r="E169" s="13">
        <f>E179</f>
        <v>3893.6</v>
      </c>
      <c r="F169" s="13">
        <f>F179</f>
        <v>0</v>
      </c>
    </row>
    <row r="170" spans="1:6" s="22" customFormat="1" ht="20.25">
      <c r="A170" s="65"/>
      <c r="B170" s="73"/>
      <c r="C170" s="76"/>
      <c r="D170" s="21" t="s">
        <v>8</v>
      </c>
      <c r="E170" s="13">
        <f>E180</f>
        <v>1016.2</v>
      </c>
      <c r="F170" s="13">
        <f>F180</f>
        <v>0</v>
      </c>
    </row>
    <row r="171" spans="1:6" s="22" customFormat="1" ht="27.75" customHeight="1">
      <c r="A171" s="65"/>
      <c r="B171" s="74"/>
      <c r="C171" s="77"/>
      <c r="D171" s="21" t="s">
        <v>9</v>
      </c>
      <c r="E171" s="13"/>
      <c r="F171" s="13"/>
    </row>
    <row r="172" spans="1:6" s="22" customFormat="1" ht="14.25" customHeight="1">
      <c r="A172" s="65"/>
      <c r="B172" s="68" t="s">
        <v>16</v>
      </c>
      <c r="C172" s="72"/>
      <c r="D172" s="23" t="s">
        <v>5</v>
      </c>
      <c r="E172" s="13"/>
      <c r="F172" s="13"/>
    </row>
    <row r="173" spans="1:6" s="22" customFormat="1" ht="12" customHeight="1">
      <c r="A173" s="65"/>
      <c r="B173" s="68"/>
      <c r="C173" s="73"/>
      <c r="D173" s="23" t="s">
        <v>6</v>
      </c>
      <c r="E173" s="13"/>
      <c r="F173" s="13"/>
    </row>
    <row r="174" spans="1:6" s="22" customFormat="1" ht="11.25" customHeight="1">
      <c r="A174" s="65"/>
      <c r="B174" s="68"/>
      <c r="C174" s="73"/>
      <c r="D174" s="23" t="s">
        <v>7</v>
      </c>
      <c r="E174" s="13"/>
      <c r="F174" s="13"/>
    </row>
    <row r="175" spans="1:6" s="22" customFormat="1" ht="14.25" customHeight="1">
      <c r="A175" s="65"/>
      <c r="B175" s="68"/>
      <c r="C175" s="73"/>
      <c r="D175" s="23" t="s">
        <v>8</v>
      </c>
      <c r="E175" s="13"/>
      <c r="F175" s="13"/>
    </row>
    <row r="176" spans="1:6" s="22" customFormat="1" ht="12" customHeight="1">
      <c r="A176" s="65"/>
      <c r="B176" s="68"/>
      <c r="C176" s="74"/>
      <c r="D176" s="23" t="s">
        <v>9</v>
      </c>
      <c r="E176" s="13"/>
      <c r="F176" s="13"/>
    </row>
    <row r="177" spans="1:6" s="22" customFormat="1" ht="20.25">
      <c r="A177" s="65"/>
      <c r="B177" s="72" t="s">
        <v>13</v>
      </c>
      <c r="C177" s="72" t="s">
        <v>53</v>
      </c>
      <c r="D177" s="23" t="s">
        <v>5</v>
      </c>
      <c r="E177" s="13">
        <f>E179+E180</f>
        <v>4909.8</v>
      </c>
      <c r="F177" s="26">
        <f>F179+F180</f>
        <v>0</v>
      </c>
    </row>
    <row r="178" spans="1:6" s="22" customFormat="1" ht="20.25">
      <c r="A178" s="65"/>
      <c r="B178" s="73"/>
      <c r="C178" s="73"/>
      <c r="D178" s="23" t="s">
        <v>6</v>
      </c>
      <c r="E178" s="13"/>
      <c r="F178" s="13"/>
    </row>
    <row r="179" spans="1:6" s="22" customFormat="1" ht="20.25">
      <c r="A179" s="65"/>
      <c r="B179" s="73"/>
      <c r="C179" s="73"/>
      <c r="D179" s="23" t="s">
        <v>7</v>
      </c>
      <c r="E179" s="13">
        <v>3893.6</v>
      </c>
      <c r="F179" s="13">
        <v>0</v>
      </c>
    </row>
    <row r="180" spans="1:6" s="22" customFormat="1" ht="20.25">
      <c r="A180" s="65"/>
      <c r="B180" s="73"/>
      <c r="C180" s="73"/>
      <c r="D180" s="23" t="s">
        <v>8</v>
      </c>
      <c r="E180" s="13">
        <v>1016.2</v>
      </c>
      <c r="F180" s="13">
        <v>0</v>
      </c>
    </row>
    <row r="181" spans="1:6" s="22" customFormat="1" ht="10.5" customHeight="1">
      <c r="A181" s="71"/>
      <c r="B181" s="74"/>
      <c r="C181" s="74"/>
      <c r="D181" s="23" t="s">
        <v>9</v>
      </c>
      <c r="E181" s="13"/>
      <c r="F181" s="13"/>
    </row>
    <row r="182" spans="1:6" s="22" customFormat="1" ht="20.25" customHeight="1">
      <c r="A182" s="65">
        <v>14</v>
      </c>
      <c r="B182" s="72" t="s">
        <v>4</v>
      </c>
      <c r="C182" s="75" t="s">
        <v>70</v>
      </c>
      <c r="D182" s="21" t="s">
        <v>5</v>
      </c>
      <c r="E182" s="11">
        <f>E184+E185</f>
        <v>173.9</v>
      </c>
      <c r="F182" s="11">
        <f>F184+F185</f>
        <v>62</v>
      </c>
    </row>
    <row r="183" spans="1:6" s="22" customFormat="1" ht="20.25">
      <c r="A183" s="65"/>
      <c r="B183" s="73"/>
      <c r="C183" s="76"/>
      <c r="D183" s="21" t="s">
        <v>6</v>
      </c>
      <c r="E183" s="13"/>
      <c r="F183" s="13"/>
    </row>
    <row r="184" spans="1:6" s="22" customFormat="1" ht="20.25">
      <c r="A184" s="65"/>
      <c r="B184" s="73"/>
      <c r="C184" s="76"/>
      <c r="D184" s="21" t="s">
        <v>7</v>
      </c>
      <c r="E184" s="13"/>
      <c r="F184" s="13"/>
    </row>
    <row r="185" spans="1:6" s="22" customFormat="1" ht="20.25">
      <c r="A185" s="65"/>
      <c r="B185" s="73"/>
      <c r="C185" s="76"/>
      <c r="D185" s="21" t="s">
        <v>8</v>
      </c>
      <c r="E185" s="13">
        <f>E195</f>
        <v>173.9</v>
      </c>
      <c r="F185" s="13">
        <f>F195</f>
        <v>62</v>
      </c>
    </row>
    <row r="186" spans="1:6" s="22" customFormat="1" ht="25.5">
      <c r="A186" s="65"/>
      <c r="B186" s="74"/>
      <c r="C186" s="77"/>
      <c r="D186" s="21" t="s">
        <v>9</v>
      </c>
      <c r="E186" s="13"/>
      <c r="F186" s="13"/>
    </row>
    <row r="187" spans="1:6" s="22" customFormat="1" ht="12" customHeight="1">
      <c r="A187" s="65"/>
      <c r="B187" s="68" t="s">
        <v>16</v>
      </c>
      <c r="C187" s="72"/>
      <c r="D187" s="23" t="s">
        <v>5</v>
      </c>
      <c r="E187" s="13"/>
      <c r="F187" s="13"/>
    </row>
    <row r="188" spans="1:6" s="22" customFormat="1" ht="14.25" customHeight="1">
      <c r="A188" s="65"/>
      <c r="B188" s="68"/>
      <c r="C188" s="73"/>
      <c r="D188" s="23" t="s">
        <v>6</v>
      </c>
      <c r="E188" s="13"/>
      <c r="F188" s="13"/>
    </row>
    <row r="189" spans="1:6" s="22" customFormat="1" ht="12" customHeight="1">
      <c r="A189" s="65"/>
      <c r="B189" s="68"/>
      <c r="C189" s="73"/>
      <c r="D189" s="23" t="s">
        <v>7</v>
      </c>
      <c r="E189" s="13"/>
      <c r="F189" s="13"/>
    </row>
    <row r="190" spans="1:6" s="22" customFormat="1" ht="12" customHeight="1">
      <c r="A190" s="65"/>
      <c r="B190" s="68"/>
      <c r="C190" s="73"/>
      <c r="D190" s="23" t="s">
        <v>8</v>
      </c>
      <c r="E190" s="13"/>
      <c r="F190" s="13"/>
    </row>
    <row r="191" spans="1:6" s="22" customFormat="1" ht="12" customHeight="1">
      <c r="A191" s="65"/>
      <c r="B191" s="68"/>
      <c r="C191" s="74"/>
      <c r="D191" s="23" t="s">
        <v>9</v>
      </c>
      <c r="E191" s="13"/>
      <c r="F191" s="13"/>
    </row>
    <row r="192" spans="1:6" s="22" customFormat="1" ht="20.25" customHeight="1">
      <c r="A192" s="65"/>
      <c r="B192" s="72" t="s">
        <v>13</v>
      </c>
      <c r="C192" s="72" t="s">
        <v>27</v>
      </c>
      <c r="D192" s="23" t="s">
        <v>5</v>
      </c>
      <c r="E192" s="13">
        <f>E194+E195</f>
        <v>173.9</v>
      </c>
      <c r="F192" s="13">
        <f>F194+F195</f>
        <v>62</v>
      </c>
    </row>
    <row r="193" spans="1:6" s="22" customFormat="1" ht="20.25">
      <c r="A193" s="65"/>
      <c r="B193" s="73"/>
      <c r="C193" s="73"/>
      <c r="D193" s="23" t="s">
        <v>6</v>
      </c>
      <c r="E193" s="13"/>
      <c r="F193" s="13"/>
    </row>
    <row r="194" spans="1:6" s="22" customFormat="1" ht="20.25">
      <c r="A194" s="65"/>
      <c r="B194" s="73"/>
      <c r="C194" s="73"/>
      <c r="D194" s="23" t="s">
        <v>7</v>
      </c>
      <c r="E194" s="13">
        <v>0</v>
      </c>
      <c r="F194" s="13">
        <v>0</v>
      </c>
    </row>
    <row r="195" spans="1:6" s="22" customFormat="1" ht="20.25">
      <c r="A195" s="65"/>
      <c r="B195" s="73"/>
      <c r="C195" s="73"/>
      <c r="D195" s="23" t="s">
        <v>8</v>
      </c>
      <c r="E195" s="13">
        <v>173.9</v>
      </c>
      <c r="F195" s="13">
        <v>62</v>
      </c>
    </row>
    <row r="196" spans="1:6" s="22" customFormat="1" ht="15" customHeight="1">
      <c r="A196" s="71"/>
      <c r="B196" s="74"/>
      <c r="C196" s="74"/>
      <c r="D196" s="23" t="s">
        <v>9</v>
      </c>
      <c r="E196" s="13"/>
      <c r="F196" s="13"/>
    </row>
    <row r="197" spans="1:6" s="22" customFormat="1" ht="20.25" customHeight="1">
      <c r="A197" s="65">
        <v>15</v>
      </c>
      <c r="B197" s="66" t="s">
        <v>4</v>
      </c>
      <c r="C197" s="67" t="s">
        <v>71</v>
      </c>
      <c r="D197" s="21" t="s">
        <v>5</v>
      </c>
      <c r="E197" s="11">
        <f>E200</f>
        <v>1050.225</v>
      </c>
      <c r="F197" s="11">
        <f>F200</f>
        <v>497.12988</v>
      </c>
    </row>
    <row r="198" spans="1:6" s="22" customFormat="1" ht="20.25">
      <c r="A198" s="65"/>
      <c r="B198" s="66"/>
      <c r="C198" s="67"/>
      <c r="D198" s="21" t="s">
        <v>6</v>
      </c>
      <c r="E198" s="13"/>
      <c r="F198" s="13"/>
    </row>
    <row r="199" spans="1:6" s="22" customFormat="1" ht="20.25">
      <c r="A199" s="65"/>
      <c r="B199" s="66"/>
      <c r="C199" s="67"/>
      <c r="D199" s="21" t="s">
        <v>7</v>
      </c>
      <c r="E199" s="13"/>
      <c r="F199" s="13"/>
    </row>
    <row r="200" spans="1:6" s="22" customFormat="1" ht="20.25">
      <c r="A200" s="65"/>
      <c r="B200" s="66"/>
      <c r="C200" s="67"/>
      <c r="D200" s="21" t="s">
        <v>8</v>
      </c>
      <c r="E200" s="13">
        <f>E210</f>
        <v>1050.225</v>
      </c>
      <c r="F200" s="13">
        <f>F210</f>
        <v>497.12988</v>
      </c>
    </row>
    <row r="201" spans="1:6" s="22" customFormat="1" ht="32.25" customHeight="1">
      <c r="A201" s="65"/>
      <c r="B201" s="66"/>
      <c r="C201" s="67"/>
      <c r="D201" s="21" t="s">
        <v>9</v>
      </c>
      <c r="E201" s="13"/>
      <c r="F201" s="13"/>
    </row>
    <row r="202" spans="1:6" s="22" customFormat="1" ht="11.25" customHeight="1">
      <c r="A202" s="65"/>
      <c r="B202" s="68" t="s">
        <v>16</v>
      </c>
      <c r="C202" s="66"/>
      <c r="D202" s="23" t="s">
        <v>5</v>
      </c>
      <c r="E202" s="13"/>
      <c r="F202" s="13"/>
    </row>
    <row r="203" spans="1:6" s="22" customFormat="1" ht="11.25" customHeight="1">
      <c r="A203" s="65"/>
      <c r="B203" s="68"/>
      <c r="C203" s="66"/>
      <c r="D203" s="23" t="s">
        <v>6</v>
      </c>
      <c r="E203" s="13"/>
      <c r="F203" s="13"/>
    </row>
    <row r="204" spans="1:6" s="22" customFormat="1" ht="12" customHeight="1">
      <c r="A204" s="65"/>
      <c r="B204" s="68"/>
      <c r="C204" s="66"/>
      <c r="D204" s="23" t="s">
        <v>7</v>
      </c>
      <c r="E204" s="13"/>
      <c r="F204" s="13"/>
    </row>
    <row r="205" spans="1:6" s="22" customFormat="1" ht="12" customHeight="1">
      <c r="A205" s="65"/>
      <c r="B205" s="68"/>
      <c r="C205" s="66"/>
      <c r="D205" s="23" t="s">
        <v>8</v>
      </c>
      <c r="E205" s="13"/>
      <c r="F205" s="13"/>
    </row>
    <row r="206" spans="1:6" s="22" customFormat="1" ht="14.25" customHeight="1">
      <c r="A206" s="65"/>
      <c r="B206" s="68"/>
      <c r="C206" s="66"/>
      <c r="D206" s="23" t="s">
        <v>9</v>
      </c>
      <c r="E206" s="13"/>
      <c r="F206" s="13"/>
    </row>
    <row r="207" spans="1:6" s="22" customFormat="1" ht="20.25" customHeight="1">
      <c r="A207" s="65"/>
      <c r="B207" s="69" t="s">
        <v>14</v>
      </c>
      <c r="C207" s="66" t="s">
        <v>28</v>
      </c>
      <c r="D207" s="23" t="s">
        <v>5</v>
      </c>
      <c r="E207" s="13">
        <f>E210</f>
        <v>1050.225</v>
      </c>
      <c r="F207" s="13">
        <f>F210</f>
        <v>497.12988</v>
      </c>
    </row>
    <row r="208" spans="1:6" s="22" customFormat="1" ht="20.25">
      <c r="A208" s="65"/>
      <c r="B208" s="69"/>
      <c r="C208" s="66"/>
      <c r="D208" s="23" t="s">
        <v>6</v>
      </c>
      <c r="E208" s="13"/>
      <c r="F208" s="13"/>
    </row>
    <row r="209" spans="1:6" s="22" customFormat="1" ht="20.25">
      <c r="A209" s="65"/>
      <c r="B209" s="69"/>
      <c r="C209" s="66"/>
      <c r="D209" s="23" t="s">
        <v>7</v>
      </c>
      <c r="E209" s="13"/>
      <c r="F209" s="13"/>
    </row>
    <row r="210" spans="1:6" s="22" customFormat="1" ht="20.25">
      <c r="A210" s="65"/>
      <c r="B210" s="69"/>
      <c r="C210" s="66"/>
      <c r="D210" s="23" t="s">
        <v>8</v>
      </c>
      <c r="E210" s="13">
        <v>1050.225</v>
      </c>
      <c r="F210" s="13">
        <f>222.4329+274.69728-0.0003</f>
        <v>497.12988</v>
      </c>
    </row>
    <row r="211" spans="1:6" s="22" customFormat="1" ht="15.75" customHeight="1">
      <c r="A211" s="71"/>
      <c r="B211" s="69"/>
      <c r="C211" s="66"/>
      <c r="D211" s="23" t="s">
        <v>9</v>
      </c>
      <c r="E211" s="13"/>
      <c r="F211" s="13"/>
    </row>
    <row r="212" spans="1:6" s="22" customFormat="1" ht="20.25" customHeight="1">
      <c r="A212" s="78">
        <v>16</v>
      </c>
      <c r="B212" s="72" t="s">
        <v>4</v>
      </c>
      <c r="C212" s="75" t="s">
        <v>72</v>
      </c>
      <c r="D212" s="21" t="s">
        <v>5</v>
      </c>
      <c r="E212" s="11">
        <f>E214+E215</f>
        <v>1434.3999999999999</v>
      </c>
      <c r="F212" s="11">
        <f>F214+F215</f>
        <v>772.32495</v>
      </c>
    </row>
    <row r="213" spans="1:6" s="22" customFormat="1" ht="20.25">
      <c r="A213" s="65"/>
      <c r="B213" s="73"/>
      <c r="C213" s="76"/>
      <c r="D213" s="21" t="s">
        <v>6</v>
      </c>
      <c r="E213" s="13"/>
      <c r="F213" s="13"/>
    </row>
    <row r="214" spans="1:6" s="22" customFormat="1" ht="20.25">
      <c r="A214" s="65"/>
      <c r="B214" s="73"/>
      <c r="C214" s="76"/>
      <c r="D214" s="21" t="s">
        <v>7</v>
      </c>
      <c r="E214" s="13"/>
      <c r="F214" s="13"/>
    </row>
    <row r="215" spans="1:6" s="22" customFormat="1" ht="20.25">
      <c r="A215" s="65"/>
      <c r="B215" s="73"/>
      <c r="C215" s="76"/>
      <c r="D215" s="21" t="s">
        <v>8</v>
      </c>
      <c r="E215" s="13">
        <f>E225+E230</f>
        <v>1434.3999999999999</v>
      </c>
      <c r="F215" s="13">
        <f>F225+F230</f>
        <v>772.32495</v>
      </c>
    </row>
    <row r="216" spans="1:6" s="22" customFormat="1" ht="27.75" customHeight="1">
      <c r="A216" s="65"/>
      <c r="B216" s="74"/>
      <c r="C216" s="77"/>
      <c r="D216" s="21" t="s">
        <v>9</v>
      </c>
      <c r="E216" s="13"/>
      <c r="F216" s="13"/>
    </row>
    <row r="217" spans="1:6" s="22" customFormat="1" ht="13.5" customHeight="1">
      <c r="A217" s="65"/>
      <c r="B217" s="79" t="s">
        <v>16</v>
      </c>
      <c r="C217" s="72"/>
      <c r="D217" s="21" t="s">
        <v>5</v>
      </c>
      <c r="E217" s="13"/>
      <c r="F217" s="13"/>
    </row>
    <row r="218" spans="1:6" s="22" customFormat="1" ht="15" customHeight="1">
      <c r="A218" s="65"/>
      <c r="B218" s="80"/>
      <c r="C218" s="73"/>
      <c r="D218" s="21" t="s">
        <v>6</v>
      </c>
      <c r="E218" s="13"/>
      <c r="F218" s="13"/>
    </row>
    <row r="219" spans="1:6" s="22" customFormat="1" ht="14.25" customHeight="1">
      <c r="A219" s="65"/>
      <c r="B219" s="80"/>
      <c r="C219" s="73"/>
      <c r="D219" s="21" t="s">
        <v>7</v>
      </c>
      <c r="E219" s="13"/>
      <c r="F219" s="13"/>
    </row>
    <row r="220" spans="1:6" s="22" customFormat="1" ht="12" customHeight="1">
      <c r="A220" s="65"/>
      <c r="B220" s="80"/>
      <c r="C220" s="73"/>
      <c r="D220" s="21" t="s">
        <v>8</v>
      </c>
      <c r="E220" s="13"/>
      <c r="F220" s="13"/>
    </row>
    <row r="221" spans="1:6" s="22" customFormat="1" ht="25.5">
      <c r="A221" s="65"/>
      <c r="B221" s="81"/>
      <c r="C221" s="74"/>
      <c r="D221" s="21" t="s">
        <v>9</v>
      </c>
      <c r="E221" s="13"/>
      <c r="F221" s="13"/>
    </row>
    <row r="222" spans="1:6" s="22" customFormat="1" ht="20.25">
      <c r="A222" s="65"/>
      <c r="B222" s="72" t="s">
        <v>10</v>
      </c>
      <c r="C222" s="72" t="s">
        <v>29</v>
      </c>
      <c r="D222" s="21" t="s">
        <v>5</v>
      </c>
      <c r="E222" s="13">
        <f>E224+E225</f>
        <v>0</v>
      </c>
      <c r="F222" s="13">
        <f>F224+F225</f>
        <v>0</v>
      </c>
    </row>
    <row r="223" spans="1:6" s="22" customFormat="1" ht="16.5" customHeight="1">
      <c r="A223" s="65"/>
      <c r="B223" s="73"/>
      <c r="C223" s="73"/>
      <c r="D223" s="21" t="s">
        <v>6</v>
      </c>
      <c r="E223" s="13"/>
      <c r="F223" s="13"/>
    </row>
    <row r="224" spans="1:6" s="22" customFormat="1" ht="20.25">
      <c r="A224" s="65"/>
      <c r="B224" s="73"/>
      <c r="C224" s="73"/>
      <c r="D224" s="21" t="s">
        <v>7</v>
      </c>
      <c r="E224" s="13">
        <v>0</v>
      </c>
      <c r="F224" s="13">
        <v>0</v>
      </c>
    </row>
    <row r="225" spans="1:6" s="22" customFormat="1" ht="20.25">
      <c r="A225" s="65"/>
      <c r="B225" s="73"/>
      <c r="C225" s="73"/>
      <c r="D225" s="21" t="s">
        <v>8</v>
      </c>
      <c r="E225" s="13">
        <v>0</v>
      </c>
      <c r="F225" s="13">
        <v>0</v>
      </c>
    </row>
    <row r="226" spans="1:6" s="22" customFormat="1" ht="25.5">
      <c r="A226" s="65"/>
      <c r="B226" s="74"/>
      <c r="C226" s="74"/>
      <c r="D226" s="21" t="s">
        <v>9</v>
      </c>
      <c r="E226" s="13"/>
      <c r="F226" s="13"/>
    </row>
    <row r="227" spans="1:6" s="22" customFormat="1" ht="20.25" customHeight="1">
      <c r="A227" s="65"/>
      <c r="B227" s="72" t="s">
        <v>12</v>
      </c>
      <c r="C227" s="72" t="s">
        <v>36</v>
      </c>
      <c r="D227" s="21" t="s">
        <v>5</v>
      </c>
      <c r="E227" s="13">
        <f>E229+E230</f>
        <v>1434.3999999999999</v>
      </c>
      <c r="F227" s="13">
        <f>F229+F230</f>
        <v>772.32495</v>
      </c>
    </row>
    <row r="228" spans="1:6" s="22" customFormat="1" ht="14.25" customHeight="1">
      <c r="A228" s="65"/>
      <c r="B228" s="73"/>
      <c r="C228" s="73"/>
      <c r="D228" s="21" t="s">
        <v>6</v>
      </c>
      <c r="E228" s="13"/>
      <c r="F228" s="13"/>
    </row>
    <row r="229" spans="1:6" s="22" customFormat="1" ht="20.25">
      <c r="A229" s="65"/>
      <c r="B229" s="73"/>
      <c r="C229" s="73"/>
      <c r="D229" s="21" t="s">
        <v>7</v>
      </c>
      <c r="E229" s="13">
        <v>0</v>
      </c>
      <c r="F229" s="13">
        <v>0</v>
      </c>
    </row>
    <row r="230" spans="1:6" s="22" customFormat="1" ht="20.25">
      <c r="A230" s="65"/>
      <c r="B230" s="73"/>
      <c r="C230" s="73"/>
      <c r="D230" s="21" t="s">
        <v>8</v>
      </c>
      <c r="E230" s="13">
        <f>1434.13591+0.26409</f>
        <v>1434.3999999999999</v>
      </c>
      <c r="F230" s="13">
        <v>772.32495</v>
      </c>
    </row>
    <row r="231" spans="1:6" s="22" customFormat="1" ht="25.5">
      <c r="A231" s="71"/>
      <c r="B231" s="74"/>
      <c r="C231" s="74"/>
      <c r="D231" s="21" t="s">
        <v>9</v>
      </c>
      <c r="E231" s="13"/>
      <c r="F231" s="13"/>
    </row>
    <row r="232" spans="1:6" s="22" customFormat="1" ht="20.25" customHeight="1">
      <c r="A232" s="70">
        <v>17</v>
      </c>
      <c r="B232" s="72" t="s">
        <v>4</v>
      </c>
      <c r="C232" s="75" t="s">
        <v>73</v>
      </c>
      <c r="D232" s="21" t="s">
        <v>5</v>
      </c>
      <c r="E232" s="11">
        <f>E234+E235</f>
        <v>538.53</v>
      </c>
      <c r="F232" s="11">
        <f>F234+F235</f>
        <v>538.55482</v>
      </c>
    </row>
    <row r="233" spans="1:6" s="22" customFormat="1" ht="20.25">
      <c r="A233" s="70"/>
      <c r="B233" s="73"/>
      <c r="C233" s="76"/>
      <c r="D233" s="21" t="s">
        <v>6</v>
      </c>
      <c r="E233" s="13"/>
      <c r="F233" s="13"/>
    </row>
    <row r="234" spans="1:6" s="22" customFormat="1" ht="20.25">
      <c r="A234" s="70"/>
      <c r="B234" s="73"/>
      <c r="C234" s="76"/>
      <c r="D234" s="21" t="s">
        <v>7</v>
      </c>
      <c r="E234" s="13"/>
      <c r="F234" s="13"/>
    </row>
    <row r="235" spans="1:6" s="22" customFormat="1" ht="20.25">
      <c r="A235" s="70"/>
      <c r="B235" s="73"/>
      <c r="C235" s="76"/>
      <c r="D235" s="21" t="s">
        <v>8</v>
      </c>
      <c r="E235" s="13">
        <f>E245</f>
        <v>538.53</v>
      </c>
      <c r="F235" s="13">
        <f>F245</f>
        <v>538.55482</v>
      </c>
    </row>
    <row r="236" spans="1:6" s="22" customFormat="1" ht="26.25" customHeight="1">
      <c r="A236" s="70"/>
      <c r="B236" s="74"/>
      <c r="C236" s="77"/>
      <c r="D236" s="21" t="s">
        <v>9</v>
      </c>
      <c r="E236" s="13"/>
      <c r="F236" s="13"/>
    </row>
    <row r="237" spans="1:6" s="22" customFormat="1" ht="13.5" customHeight="1">
      <c r="A237" s="70"/>
      <c r="B237" s="68" t="s">
        <v>16</v>
      </c>
      <c r="C237" s="72"/>
      <c r="D237" s="23" t="s">
        <v>5</v>
      </c>
      <c r="E237" s="13"/>
      <c r="F237" s="13"/>
    </row>
    <row r="238" spans="1:6" s="22" customFormat="1" ht="14.25" customHeight="1">
      <c r="A238" s="70"/>
      <c r="B238" s="68"/>
      <c r="C238" s="73"/>
      <c r="D238" s="23" t="s">
        <v>6</v>
      </c>
      <c r="E238" s="13"/>
      <c r="F238" s="13"/>
    </row>
    <row r="239" spans="1:6" s="22" customFormat="1" ht="14.25" customHeight="1">
      <c r="A239" s="70"/>
      <c r="B239" s="68"/>
      <c r="C239" s="73"/>
      <c r="D239" s="23" t="s">
        <v>7</v>
      </c>
      <c r="E239" s="13"/>
      <c r="F239" s="13"/>
    </row>
    <row r="240" spans="1:6" s="22" customFormat="1" ht="12" customHeight="1">
      <c r="A240" s="70"/>
      <c r="B240" s="68"/>
      <c r="C240" s="73"/>
      <c r="D240" s="23" t="s">
        <v>8</v>
      </c>
      <c r="E240" s="13"/>
      <c r="F240" s="13"/>
    </row>
    <row r="241" spans="1:6" s="22" customFormat="1" ht="15" customHeight="1">
      <c r="A241" s="70"/>
      <c r="B241" s="68"/>
      <c r="C241" s="74"/>
      <c r="D241" s="23" t="s">
        <v>9</v>
      </c>
      <c r="E241" s="13"/>
      <c r="F241" s="13"/>
    </row>
    <row r="242" spans="1:6" s="22" customFormat="1" ht="20.25" customHeight="1">
      <c r="A242" s="70"/>
      <c r="B242" s="72" t="s">
        <v>13</v>
      </c>
      <c r="C242" s="72" t="s">
        <v>30</v>
      </c>
      <c r="D242" s="23" t="s">
        <v>5</v>
      </c>
      <c r="E242" s="13">
        <f>E244+E245</f>
        <v>538.53</v>
      </c>
      <c r="F242" s="13">
        <f>F244+F245</f>
        <v>538.55482</v>
      </c>
    </row>
    <row r="243" spans="1:6" s="22" customFormat="1" ht="20.25">
      <c r="A243" s="70"/>
      <c r="B243" s="73"/>
      <c r="C243" s="73"/>
      <c r="D243" s="23" t="s">
        <v>6</v>
      </c>
      <c r="E243" s="13"/>
      <c r="F243" s="13"/>
    </row>
    <row r="244" spans="1:6" s="22" customFormat="1" ht="20.25">
      <c r="A244" s="70"/>
      <c r="B244" s="73"/>
      <c r="C244" s="73"/>
      <c r="D244" s="23" t="s">
        <v>7</v>
      </c>
      <c r="E244" s="13">
        <v>0</v>
      </c>
      <c r="F244" s="13">
        <v>0</v>
      </c>
    </row>
    <row r="245" spans="1:6" s="22" customFormat="1" ht="20.25">
      <c r="A245" s="70"/>
      <c r="B245" s="73"/>
      <c r="C245" s="73"/>
      <c r="D245" s="23" t="s">
        <v>8</v>
      </c>
      <c r="E245" s="13">
        <v>538.53</v>
      </c>
      <c r="F245" s="13">
        <v>538.55482</v>
      </c>
    </row>
    <row r="246" spans="1:6" s="22" customFormat="1" ht="20.25">
      <c r="A246" s="70"/>
      <c r="B246" s="74"/>
      <c r="C246" s="74"/>
      <c r="D246" s="23" t="s">
        <v>9</v>
      </c>
      <c r="E246" s="13"/>
      <c r="F246" s="13"/>
    </row>
    <row r="247" spans="1:6" s="22" customFormat="1" ht="20.25" customHeight="1">
      <c r="A247" s="70">
        <v>18</v>
      </c>
      <c r="B247" s="72" t="s">
        <v>4</v>
      </c>
      <c r="C247" s="75" t="s">
        <v>74</v>
      </c>
      <c r="D247" s="21" t="s">
        <v>5</v>
      </c>
      <c r="E247" s="11">
        <f>E249+E250</f>
        <v>50</v>
      </c>
      <c r="F247" s="11">
        <f>F249+F250</f>
        <v>0</v>
      </c>
    </row>
    <row r="248" spans="1:6" s="22" customFormat="1" ht="17.25" customHeight="1">
      <c r="A248" s="70"/>
      <c r="B248" s="73"/>
      <c r="C248" s="76"/>
      <c r="D248" s="21" t="s">
        <v>6</v>
      </c>
      <c r="E248" s="13"/>
      <c r="F248" s="13"/>
    </row>
    <row r="249" spans="1:6" s="22" customFormat="1" ht="20.25">
      <c r="A249" s="70"/>
      <c r="B249" s="73"/>
      <c r="C249" s="76"/>
      <c r="D249" s="21" t="s">
        <v>7</v>
      </c>
      <c r="E249" s="13"/>
      <c r="F249" s="13"/>
    </row>
    <row r="250" spans="1:6" s="22" customFormat="1" ht="20.25">
      <c r="A250" s="70"/>
      <c r="B250" s="73"/>
      <c r="C250" s="76"/>
      <c r="D250" s="21" t="s">
        <v>8</v>
      </c>
      <c r="E250" s="13">
        <v>50</v>
      </c>
      <c r="F250" s="13">
        <f>F260</f>
        <v>0</v>
      </c>
    </row>
    <row r="251" spans="1:6" s="22" customFormat="1" ht="29.25" customHeight="1">
      <c r="A251" s="70"/>
      <c r="B251" s="74"/>
      <c r="C251" s="77"/>
      <c r="D251" s="21" t="s">
        <v>9</v>
      </c>
      <c r="E251" s="13"/>
      <c r="F251" s="13"/>
    </row>
    <row r="252" spans="1:6" s="22" customFormat="1" ht="13.5" customHeight="1">
      <c r="A252" s="70"/>
      <c r="B252" s="68" t="s">
        <v>16</v>
      </c>
      <c r="C252" s="72"/>
      <c r="D252" s="23" t="s">
        <v>5</v>
      </c>
      <c r="E252" s="13"/>
      <c r="F252" s="13"/>
    </row>
    <row r="253" spans="1:6" s="22" customFormat="1" ht="12" customHeight="1">
      <c r="A253" s="70"/>
      <c r="B253" s="68"/>
      <c r="C253" s="73"/>
      <c r="D253" s="23" t="s">
        <v>6</v>
      </c>
      <c r="E253" s="13"/>
      <c r="F253" s="13"/>
    </row>
    <row r="254" spans="1:6" s="22" customFormat="1" ht="13.5" customHeight="1">
      <c r="A254" s="70"/>
      <c r="B254" s="68"/>
      <c r="C254" s="73"/>
      <c r="D254" s="23" t="s">
        <v>7</v>
      </c>
      <c r="E254" s="13"/>
      <c r="F254" s="13"/>
    </row>
    <row r="255" spans="1:6" s="22" customFormat="1" ht="13.5" customHeight="1">
      <c r="A255" s="70"/>
      <c r="B255" s="68"/>
      <c r="C255" s="73"/>
      <c r="D255" s="23" t="s">
        <v>8</v>
      </c>
      <c r="E255" s="13"/>
      <c r="F255" s="13"/>
    </row>
    <row r="256" spans="1:6" s="22" customFormat="1" ht="15" customHeight="1">
      <c r="A256" s="70"/>
      <c r="B256" s="68"/>
      <c r="C256" s="74"/>
      <c r="D256" s="23" t="s">
        <v>9</v>
      </c>
      <c r="E256" s="13"/>
      <c r="F256" s="13"/>
    </row>
    <row r="257" spans="1:6" s="22" customFormat="1" ht="20.25" customHeight="1">
      <c r="A257" s="70"/>
      <c r="B257" s="72" t="s">
        <v>13</v>
      </c>
      <c r="C257" s="72" t="s">
        <v>31</v>
      </c>
      <c r="D257" s="23" t="s">
        <v>5</v>
      </c>
      <c r="E257" s="13">
        <f>E259+E260</f>
        <v>50</v>
      </c>
      <c r="F257" s="13">
        <f>F259+F260</f>
        <v>0</v>
      </c>
    </row>
    <row r="258" spans="1:6" s="22" customFormat="1" ht="20.25">
      <c r="A258" s="70"/>
      <c r="B258" s="73"/>
      <c r="C258" s="73"/>
      <c r="D258" s="23" t="s">
        <v>6</v>
      </c>
      <c r="E258" s="13"/>
      <c r="F258" s="13"/>
    </row>
    <row r="259" spans="1:6" s="22" customFormat="1" ht="20.25">
      <c r="A259" s="70"/>
      <c r="B259" s="73"/>
      <c r="C259" s="73"/>
      <c r="D259" s="23" t="s">
        <v>7</v>
      </c>
      <c r="E259" s="13"/>
      <c r="F259" s="13"/>
    </row>
    <row r="260" spans="1:6" s="22" customFormat="1" ht="20.25">
      <c r="A260" s="70"/>
      <c r="B260" s="73"/>
      <c r="C260" s="73"/>
      <c r="D260" s="23" t="s">
        <v>8</v>
      </c>
      <c r="E260" s="13">
        <v>50</v>
      </c>
      <c r="F260" s="13">
        <v>0</v>
      </c>
    </row>
    <row r="261" spans="1:6" s="22" customFormat="1" ht="20.25">
      <c r="A261" s="70"/>
      <c r="B261" s="74"/>
      <c r="C261" s="74"/>
      <c r="D261" s="23" t="s">
        <v>9</v>
      </c>
      <c r="E261" s="13"/>
      <c r="F261" s="13"/>
    </row>
    <row r="262" spans="1:6" s="22" customFormat="1" ht="20.25">
      <c r="A262" s="70">
        <v>20</v>
      </c>
      <c r="B262" s="72" t="s">
        <v>4</v>
      </c>
      <c r="C262" s="75" t="s">
        <v>75</v>
      </c>
      <c r="D262" s="21" t="s">
        <v>5</v>
      </c>
      <c r="E262" s="11">
        <f>E264+E265</f>
        <v>324.5</v>
      </c>
      <c r="F262" s="11">
        <f>F264+F265</f>
        <v>0</v>
      </c>
    </row>
    <row r="263" spans="1:6" s="22" customFormat="1" ht="20.25">
      <c r="A263" s="70"/>
      <c r="B263" s="73"/>
      <c r="C263" s="76"/>
      <c r="D263" s="21" t="s">
        <v>6</v>
      </c>
      <c r="E263" s="13"/>
      <c r="F263" s="13"/>
    </row>
    <row r="264" spans="1:6" s="22" customFormat="1" ht="20.25">
      <c r="A264" s="70"/>
      <c r="B264" s="73"/>
      <c r="C264" s="76"/>
      <c r="D264" s="21" t="s">
        <v>7</v>
      </c>
      <c r="E264" s="13">
        <f>E274</f>
        <v>262.8</v>
      </c>
      <c r="F264" s="13">
        <f>F274</f>
        <v>0</v>
      </c>
    </row>
    <row r="265" spans="1:6" s="22" customFormat="1" ht="20.25">
      <c r="A265" s="70"/>
      <c r="B265" s="73"/>
      <c r="C265" s="76"/>
      <c r="D265" s="21" t="s">
        <v>8</v>
      </c>
      <c r="E265" s="13">
        <f>E275</f>
        <v>61.7</v>
      </c>
      <c r="F265" s="13">
        <f>F275</f>
        <v>0</v>
      </c>
    </row>
    <row r="266" spans="1:6" s="22" customFormat="1" ht="27" customHeight="1">
      <c r="A266" s="70"/>
      <c r="B266" s="74"/>
      <c r="C266" s="77"/>
      <c r="D266" s="21" t="s">
        <v>9</v>
      </c>
      <c r="E266" s="13"/>
      <c r="F266" s="13"/>
    </row>
    <row r="267" spans="1:6" s="22" customFormat="1" ht="11.25" customHeight="1">
      <c r="A267" s="70"/>
      <c r="B267" s="68" t="s">
        <v>16</v>
      </c>
      <c r="C267" s="72"/>
      <c r="D267" s="23" t="s">
        <v>5</v>
      </c>
      <c r="E267" s="13"/>
      <c r="F267" s="13"/>
    </row>
    <row r="268" spans="1:6" s="22" customFormat="1" ht="12" customHeight="1">
      <c r="A268" s="70"/>
      <c r="B268" s="68"/>
      <c r="C268" s="73"/>
      <c r="D268" s="23" t="s">
        <v>6</v>
      </c>
      <c r="E268" s="13"/>
      <c r="F268" s="13"/>
    </row>
    <row r="269" spans="1:6" s="22" customFormat="1" ht="12" customHeight="1">
      <c r="A269" s="70"/>
      <c r="B269" s="68"/>
      <c r="C269" s="73"/>
      <c r="D269" s="23" t="s">
        <v>7</v>
      </c>
      <c r="E269" s="13"/>
      <c r="F269" s="13"/>
    </row>
    <row r="270" spans="1:6" s="22" customFormat="1" ht="12.75" customHeight="1">
      <c r="A270" s="70"/>
      <c r="B270" s="68"/>
      <c r="C270" s="73"/>
      <c r="D270" s="23" t="s">
        <v>8</v>
      </c>
      <c r="E270" s="13"/>
      <c r="F270" s="13"/>
    </row>
    <row r="271" spans="1:6" s="22" customFormat="1" ht="11.25" customHeight="1">
      <c r="A271" s="70"/>
      <c r="B271" s="68"/>
      <c r="C271" s="74"/>
      <c r="D271" s="23" t="s">
        <v>9</v>
      </c>
      <c r="E271" s="13"/>
      <c r="F271" s="13"/>
    </row>
    <row r="272" spans="1:6" s="22" customFormat="1" ht="20.25">
      <c r="A272" s="70"/>
      <c r="B272" s="72" t="s">
        <v>13</v>
      </c>
      <c r="C272" s="72" t="s">
        <v>46</v>
      </c>
      <c r="D272" s="23" t="s">
        <v>5</v>
      </c>
      <c r="E272" s="13">
        <f>E274+E275</f>
        <v>324.5</v>
      </c>
      <c r="F272" s="13">
        <f>F274+F275</f>
        <v>0</v>
      </c>
    </row>
    <row r="273" spans="1:6" s="22" customFormat="1" ht="20.25">
      <c r="A273" s="70"/>
      <c r="B273" s="73"/>
      <c r="C273" s="73"/>
      <c r="D273" s="23" t="s">
        <v>6</v>
      </c>
      <c r="E273" s="13"/>
      <c r="F273" s="13"/>
    </row>
    <row r="274" spans="1:6" s="22" customFormat="1" ht="20.25">
      <c r="A274" s="70"/>
      <c r="B274" s="73"/>
      <c r="C274" s="73"/>
      <c r="D274" s="23" t="s">
        <v>7</v>
      </c>
      <c r="E274" s="13">
        <v>262.8</v>
      </c>
      <c r="F274" s="13">
        <v>0</v>
      </c>
    </row>
    <row r="275" spans="1:6" s="22" customFormat="1" ht="20.25">
      <c r="A275" s="70"/>
      <c r="B275" s="73"/>
      <c r="C275" s="73"/>
      <c r="D275" s="23" t="s">
        <v>8</v>
      </c>
      <c r="E275" s="13">
        <v>61.7</v>
      </c>
      <c r="F275" s="13">
        <v>0</v>
      </c>
    </row>
    <row r="276" spans="1:6" s="22" customFormat="1" ht="37.5" customHeight="1">
      <c r="A276" s="70"/>
      <c r="B276" s="74"/>
      <c r="C276" s="74"/>
      <c r="D276" s="23" t="s">
        <v>9</v>
      </c>
      <c r="E276" s="13"/>
      <c r="F276" s="13"/>
    </row>
    <row r="277" spans="1:6" s="22" customFormat="1" ht="20.25">
      <c r="A277" s="65">
        <v>21</v>
      </c>
      <c r="B277" s="66" t="s">
        <v>4</v>
      </c>
      <c r="C277" s="67" t="s">
        <v>50</v>
      </c>
      <c r="D277" s="21" t="s">
        <v>5</v>
      </c>
      <c r="E277" s="11">
        <f>E279+E280+E278+E281</f>
        <v>4812.82</v>
      </c>
      <c r="F277" s="11">
        <f>F279+F280+F278+F281</f>
        <v>465.37247</v>
      </c>
    </row>
    <row r="278" spans="1:6" s="22" customFormat="1" ht="20.25">
      <c r="A278" s="65"/>
      <c r="B278" s="66"/>
      <c r="C278" s="67"/>
      <c r="D278" s="21" t="s">
        <v>6</v>
      </c>
      <c r="E278" s="13">
        <f aca="true" t="shared" si="0" ref="E278:F281">E288+E293</f>
        <v>3275.8</v>
      </c>
      <c r="F278" s="13">
        <f t="shared" si="0"/>
        <v>0</v>
      </c>
    </row>
    <row r="279" spans="1:6" s="22" customFormat="1" ht="20.25">
      <c r="A279" s="65"/>
      <c r="B279" s="66"/>
      <c r="C279" s="67"/>
      <c r="D279" s="21" t="s">
        <v>7</v>
      </c>
      <c r="E279" s="13">
        <f t="shared" si="0"/>
        <v>309.7</v>
      </c>
      <c r="F279" s="13">
        <f t="shared" si="0"/>
        <v>0</v>
      </c>
    </row>
    <row r="280" spans="1:6" s="22" customFormat="1" ht="20.25">
      <c r="A280" s="65"/>
      <c r="B280" s="66"/>
      <c r="C280" s="67"/>
      <c r="D280" s="21" t="s">
        <v>8</v>
      </c>
      <c r="E280" s="13">
        <f t="shared" si="0"/>
        <v>1189.12</v>
      </c>
      <c r="F280" s="13">
        <f t="shared" si="0"/>
        <v>465.37247</v>
      </c>
    </row>
    <row r="281" spans="1:6" s="22" customFormat="1" ht="25.5">
      <c r="A281" s="65"/>
      <c r="B281" s="66"/>
      <c r="C281" s="67"/>
      <c r="D281" s="21" t="s">
        <v>9</v>
      </c>
      <c r="E281" s="13">
        <f t="shared" si="0"/>
        <v>38.2</v>
      </c>
      <c r="F281" s="13">
        <f t="shared" si="0"/>
        <v>0</v>
      </c>
    </row>
    <row r="282" spans="1:6" s="22" customFormat="1" ht="12" customHeight="1">
      <c r="A282" s="65"/>
      <c r="B282" s="68" t="s">
        <v>16</v>
      </c>
      <c r="C282" s="66"/>
      <c r="D282" s="23" t="s">
        <v>5</v>
      </c>
      <c r="E282" s="13"/>
      <c r="F282" s="13"/>
    </row>
    <row r="283" spans="1:6" s="22" customFormat="1" ht="10.5" customHeight="1">
      <c r="A283" s="65"/>
      <c r="B283" s="68"/>
      <c r="C283" s="66"/>
      <c r="D283" s="23" t="s">
        <v>6</v>
      </c>
      <c r="E283" s="13"/>
      <c r="F283" s="13"/>
    </row>
    <row r="284" spans="1:6" s="22" customFormat="1" ht="14.25" customHeight="1">
      <c r="A284" s="65"/>
      <c r="B284" s="68"/>
      <c r="C284" s="66"/>
      <c r="D284" s="23" t="s">
        <v>7</v>
      </c>
      <c r="E284" s="13"/>
      <c r="F284" s="13"/>
    </row>
    <row r="285" spans="1:6" s="22" customFormat="1" ht="11.25" customHeight="1">
      <c r="A285" s="65"/>
      <c r="B285" s="68"/>
      <c r="C285" s="66"/>
      <c r="D285" s="23" t="s">
        <v>8</v>
      </c>
      <c r="E285" s="13"/>
      <c r="F285" s="13"/>
    </row>
    <row r="286" spans="1:6" s="22" customFormat="1" ht="14.25" customHeight="1">
      <c r="A286" s="65"/>
      <c r="B286" s="68"/>
      <c r="C286" s="66"/>
      <c r="D286" s="23" t="s">
        <v>9</v>
      </c>
      <c r="E286" s="13"/>
      <c r="F286" s="13"/>
    </row>
    <row r="287" spans="1:6" s="22" customFormat="1" ht="20.25">
      <c r="A287" s="65"/>
      <c r="B287" s="69" t="s">
        <v>10</v>
      </c>
      <c r="C287" s="66" t="s">
        <v>34</v>
      </c>
      <c r="D287" s="23" t="s">
        <v>5</v>
      </c>
      <c r="E287" s="13">
        <f>E288+E289+E290+E291</f>
        <v>3812.3999999999996</v>
      </c>
      <c r="F287" s="13">
        <f>F288+F289+F290</f>
        <v>0</v>
      </c>
    </row>
    <row r="288" spans="1:6" s="22" customFormat="1" ht="20.25">
      <c r="A288" s="65"/>
      <c r="B288" s="69"/>
      <c r="C288" s="66"/>
      <c r="D288" s="23" t="s">
        <v>6</v>
      </c>
      <c r="E288" s="13">
        <v>3275.8</v>
      </c>
      <c r="F288" s="13">
        <v>0</v>
      </c>
    </row>
    <row r="289" spans="1:6" s="22" customFormat="1" ht="20.25">
      <c r="A289" s="65"/>
      <c r="B289" s="69"/>
      <c r="C289" s="66"/>
      <c r="D289" s="23" t="s">
        <v>7</v>
      </c>
      <c r="E289" s="13">
        <v>309.7</v>
      </c>
      <c r="F289" s="13">
        <v>0</v>
      </c>
    </row>
    <row r="290" spans="1:6" s="22" customFormat="1" ht="20.25">
      <c r="A290" s="65"/>
      <c r="B290" s="69"/>
      <c r="C290" s="66"/>
      <c r="D290" s="23" t="s">
        <v>8</v>
      </c>
      <c r="E290" s="13">
        <v>188.7</v>
      </c>
      <c r="F290" s="13">
        <v>0</v>
      </c>
    </row>
    <row r="291" spans="1:6" s="22" customFormat="1" ht="20.25">
      <c r="A291" s="65"/>
      <c r="B291" s="69"/>
      <c r="C291" s="66"/>
      <c r="D291" s="23" t="s">
        <v>9</v>
      </c>
      <c r="E291" s="13">
        <v>38.2</v>
      </c>
      <c r="F291" s="13">
        <v>0</v>
      </c>
    </row>
    <row r="292" spans="1:6" s="22" customFormat="1" ht="20.25">
      <c r="A292" s="65"/>
      <c r="B292" s="69" t="s">
        <v>12</v>
      </c>
      <c r="C292" s="66" t="s">
        <v>35</v>
      </c>
      <c r="D292" s="23" t="s">
        <v>5</v>
      </c>
      <c r="E292" s="13">
        <f>E294+E295</f>
        <v>1000.42</v>
      </c>
      <c r="F292" s="13">
        <f>F294+F295</f>
        <v>465.37247</v>
      </c>
    </row>
    <row r="293" spans="1:6" s="22" customFormat="1" ht="20.25">
      <c r="A293" s="65"/>
      <c r="B293" s="69"/>
      <c r="C293" s="66"/>
      <c r="D293" s="23" t="s">
        <v>6</v>
      </c>
      <c r="E293" s="13"/>
      <c r="F293" s="13"/>
    </row>
    <row r="294" spans="1:6" s="22" customFormat="1" ht="20.25">
      <c r="A294" s="65"/>
      <c r="B294" s="69"/>
      <c r="C294" s="66"/>
      <c r="D294" s="23" t="s">
        <v>7</v>
      </c>
      <c r="E294" s="13">
        <v>0</v>
      </c>
      <c r="F294" s="13">
        <v>0</v>
      </c>
    </row>
    <row r="295" spans="1:6" s="22" customFormat="1" ht="20.25">
      <c r="A295" s="65"/>
      <c r="B295" s="69"/>
      <c r="C295" s="66"/>
      <c r="D295" s="23" t="s">
        <v>8</v>
      </c>
      <c r="E295" s="13">
        <v>1000.42</v>
      </c>
      <c r="F295" s="13">
        <v>465.37247</v>
      </c>
    </row>
    <row r="296" spans="1:6" s="22" customFormat="1" ht="20.25">
      <c r="A296" s="71"/>
      <c r="B296" s="69"/>
      <c r="C296" s="66"/>
      <c r="D296" s="23" t="s">
        <v>9</v>
      </c>
      <c r="E296" s="13"/>
      <c r="F296" s="13"/>
    </row>
    <row r="297" spans="1:6" s="22" customFormat="1" ht="20.25">
      <c r="A297" s="70">
        <v>23</v>
      </c>
      <c r="B297" s="66" t="s">
        <v>4</v>
      </c>
      <c r="C297" s="67" t="s">
        <v>78</v>
      </c>
      <c r="D297" s="21" t="s">
        <v>5</v>
      </c>
      <c r="E297" s="13">
        <f aca="true" t="shared" si="1" ref="E297:F300">E307</f>
        <v>1506</v>
      </c>
      <c r="F297" s="13">
        <f t="shared" si="1"/>
        <v>0</v>
      </c>
    </row>
    <row r="298" spans="1:6" s="22" customFormat="1" ht="20.25">
      <c r="A298" s="70"/>
      <c r="B298" s="66"/>
      <c r="C298" s="67"/>
      <c r="D298" s="21" t="s">
        <v>6</v>
      </c>
      <c r="E298" s="13">
        <f t="shared" si="1"/>
        <v>0</v>
      </c>
      <c r="F298" s="13">
        <f t="shared" si="1"/>
        <v>0</v>
      </c>
    </row>
    <row r="299" spans="1:6" s="22" customFormat="1" ht="20.25">
      <c r="A299" s="70"/>
      <c r="B299" s="66"/>
      <c r="C299" s="67"/>
      <c r="D299" s="21" t="s">
        <v>7</v>
      </c>
      <c r="E299" s="13">
        <f t="shared" si="1"/>
        <v>1194.3</v>
      </c>
      <c r="F299" s="13">
        <f t="shared" si="1"/>
        <v>0</v>
      </c>
    </row>
    <row r="300" spans="1:6" s="22" customFormat="1" ht="20.25">
      <c r="A300" s="70"/>
      <c r="B300" s="66"/>
      <c r="C300" s="67"/>
      <c r="D300" s="21" t="s">
        <v>8</v>
      </c>
      <c r="E300" s="13">
        <f t="shared" si="1"/>
        <v>311.7</v>
      </c>
      <c r="F300" s="13">
        <f t="shared" si="1"/>
        <v>0</v>
      </c>
    </row>
    <row r="301" spans="1:6" s="22" customFormat="1" ht="25.5">
      <c r="A301" s="70"/>
      <c r="B301" s="66"/>
      <c r="C301" s="67"/>
      <c r="D301" s="21" t="s">
        <v>9</v>
      </c>
      <c r="E301" s="13"/>
      <c r="F301" s="13"/>
    </row>
    <row r="302" spans="1:6" s="22" customFormat="1" ht="12" customHeight="1">
      <c r="A302" s="70"/>
      <c r="B302" s="68" t="s">
        <v>16</v>
      </c>
      <c r="C302" s="66"/>
      <c r="D302" s="23" t="s">
        <v>5</v>
      </c>
      <c r="E302" s="13"/>
      <c r="F302" s="13"/>
    </row>
    <row r="303" spans="1:6" s="22" customFormat="1" ht="10.5" customHeight="1">
      <c r="A303" s="70"/>
      <c r="B303" s="68"/>
      <c r="C303" s="66"/>
      <c r="D303" s="23" t="s">
        <v>6</v>
      </c>
      <c r="E303" s="13"/>
      <c r="F303" s="13"/>
    </row>
    <row r="304" spans="1:6" s="22" customFormat="1" ht="14.25" customHeight="1">
      <c r="A304" s="70"/>
      <c r="B304" s="68"/>
      <c r="C304" s="66"/>
      <c r="D304" s="23" t="s">
        <v>7</v>
      </c>
      <c r="E304" s="13"/>
      <c r="F304" s="13"/>
    </row>
    <row r="305" spans="1:6" s="22" customFormat="1" ht="11.25" customHeight="1">
      <c r="A305" s="70"/>
      <c r="B305" s="68"/>
      <c r="C305" s="66"/>
      <c r="D305" s="23" t="s">
        <v>8</v>
      </c>
      <c r="E305" s="13"/>
      <c r="F305" s="13"/>
    </row>
    <row r="306" spans="1:6" s="22" customFormat="1" ht="14.25" customHeight="1">
      <c r="A306" s="70"/>
      <c r="B306" s="68"/>
      <c r="C306" s="66"/>
      <c r="D306" s="23" t="s">
        <v>9</v>
      </c>
      <c r="E306" s="13"/>
      <c r="F306" s="13"/>
    </row>
    <row r="307" spans="1:6" s="22" customFormat="1" ht="20.25">
      <c r="A307" s="70"/>
      <c r="B307" s="69" t="s">
        <v>10</v>
      </c>
      <c r="C307" s="66" t="s">
        <v>79</v>
      </c>
      <c r="D307" s="23" t="s">
        <v>5</v>
      </c>
      <c r="E307" s="13">
        <f>E309+E310</f>
        <v>1506</v>
      </c>
      <c r="F307" s="13">
        <f>F308+F309+F310</f>
        <v>0</v>
      </c>
    </row>
    <row r="308" spans="1:6" s="22" customFormat="1" ht="20.25">
      <c r="A308" s="70"/>
      <c r="B308" s="69"/>
      <c r="C308" s="66"/>
      <c r="D308" s="23" t="s">
        <v>6</v>
      </c>
      <c r="E308" s="13">
        <v>0</v>
      </c>
      <c r="F308" s="13">
        <v>0</v>
      </c>
    </row>
    <row r="309" spans="1:6" s="22" customFormat="1" ht="20.25">
      <c r="A309" s="70"/>
      <c r="B309" s="69"/>
      <c r="C309" s="66"/>
      <c r="D309" s="23" t="s">
        <v>7</v>
      </c>
      <c r="E309" s="13">
        <v>1194.3</v>
      </c>
      <c r="F309" s="13">
        <v>0</v>
      </c>
    </row>
    <row r="310" spans="1:6" s="22" customFormat="1" ht="20.25">
      <c r="A310" s="70"/>
      <c r="B310" s="69"/>
      <c r="C310" s="66"/>
      <c r="D310" s="23" t="s">
        <v>8</v>
      </c>
      <c r="E310" s="13">
        <v>311.7</v>
      </c>
      <c r="F310" s="13">
        <v>0</v>
      </c>
    </row>
    <row r="311" spans="1:6" s="22" customFormat="1" ht="20.25">
      <c r="A311" s="70"/>
      <c r="B311" s="69"/>
      <c r="C311" s="66"/>
      <c r="D311" s="23" t="s">
        <v>9</v>
      </c>
      <c r="E311" s="13"/>
      <c r="F311" s="13"/>
    </row>
    <row r="312" spans="1:6" s="22" customFormat="1" ht="20.25">
      <c r="A312" s="65">
        <v>24</v>
      </c>
      <c r="B312" s="66" t="s">
        <v>4</v>
      </c>
      <c r="C312" s="67" t="s">
        <v>59</v>
      </c>
      <c r="D312" s="21" t="s">
        <v>5</v>
      </c>
      <c r="E312" s="13">
        <f aca="true" t="shared" si="2" ref="E312:F315">E322</f>
        <v>1368.87279</v>
      </c>
      <c r="F312" s="13">
        <f t="shared" si="2"/>
        <v>513.65809</v>
      </c>
    </row>
    <row r="313" spans="1:6" s="22" customFormat="1" ht="20.25">
      <c r="A313" s="65"/>
      <c r="B313" s="66"/>
      <c r="C313" s="67"/>
      <c r="D313" s="21" t="s">
        <v>6</v>
      </c>
      <c r="E313" s="13">
        <f t="shared" si="2"/>
        <v>0</v>
      </c>
      <c r="F313" s="13">
        <f t="shared" si="2"/>
        <v>0</v>
      </c>
    </row>
    <row r="314" spans="1:6" s="28" customFormat="1" ht="20.25">
      <c r="A314" s="65"/>
      <c r="B314" s="66"/>
      <c r="C314" s="67"/>
      <c r="D314" s="21" t="s">
        <v>7</v>
      </c>
      <c r="E314" s="13">
        <f t="shared" si="2"/>
        <v>0</v>
      </c>
      <c r="F314" s="13">
        <f t="shared" si="2"/>
        <v>0</v>
      </c>
    </row>
    <row r="315" spans="1:6" s="28" customFormat="1" ht="20.25">
      <c r="A315" s="65"/>
      <c r="B315" s="66"/>
      <c r="C315" s="67"/>
      <c r="D315" s="21" t="s">
        <v>8</v>
      </c>
      <c r="E315" s="13">
        <f t="shared" si="2"/>
        <v>1368.87279</v>
      </c>
      <c r="F315" s="13">
        <f t="shared" si="2"/>
        <v>513.65809</v>
      </c>
    </row>
    <row r="316" spans="1:6" s="28" customFormat="1" ht="25.5">
      <c r="A316" s="65"/>
      <c r="B316" s="66"/>
      <c r="C316" s="67"/>
      <c r="D316" s="21" t="s">
        <v>9</v>
      </c>
      <c r="E316" s="13"/>
      <c r="F316" s="13"/>
    </row>
    <row r="317" spans="1:6" s="28" customFormat="1" ht="14.25" customHeight="1">
      <c r="A317" s="65"/>
      <c r="B317" s="68" t="s">
        <v>16</v>
      </c>
      <c r="C317" s="66"/>
      <c r="D317" s="23" t="s">
        <v>5</v>
      </c>
      <c r="E317" s="13"/>
      <c r="F317" s="13"/>
    </row>
    <row r="318" spans="1:6" s="28" customFormat="1" ht="13.5" customHeight="1">
      <c r="A318" s="65"/>
      <c r="B318" s="68"/>
      <c r="C318" s="66"/>
      <c r="D318" s="23" t="s">
        <v>6</v>
      </c>
      <c r="E318" s="13"/>
      <c r="F318" s="13"/>
    </row>
    <row r="319" spans="1:6" s="28" customFormat="1" ht="12" customHeight="1">
      <c r="A319" s="65"/>
      <c r="B319" s="68"/>
      <c r="C319" s="66"/>
      <c r="D319" s="23" t="s">
        <v>7</v>
      </c>
      <c r="E319" s="13"/>
      <c r="F319" s="13"/>
    </row>
    <row r="320" spans="1:6" s="22" customFormat="1" ht="12" customHeight="1">
      <c r="A320" s="65"/>
      <c r="B320" s="68"/>
      <c r="C320" s="66"/>
      <c r="D320" s="23" t="s">
        <v>8</v>
      </c>
      <c r="E320" s="13"/>
      <c r="F320" s="13"/>
    </row>
    <row r="321" spans="1:6" s="22" customFormat="1" ht="13.5" customHeight="1">
      <c r="A321" s="65"/>
      <c r="B321" s="68"/>
      <c r="C321" s="66"/>
      <c r="D321" s="23" t="s">
        <v>9</v>
      </c>
      <c r="E321" s="13"/>
      <c r="F321" s="13"/>
    </row>
    <row r="322" spans="1:6" s="22" customFormat="1" ht="20.25">
      <c r="A322" s="65"/>
      <c r="B322" s="69" t="s">
        <v>10</v>
      </c>
      <c r="C322" s="66" t="s">
        <v>60</v>
      </c>
      <c r="D322" s="23" t="s">
        <v>5</v>
      </c>
      <c r="E322" s="13">
        <f>E324+E325</f>
        <v>1368.87279</v>
      </c>
      <c r="F322" s="13">
        <f>F323+F324+F325</f>
        <v>513.65809</v>
      </c>
    </row>
    <row r="323" spans="1:6" s="22" customFormat="1" ht="20.25">
      <c r="A323" s="65"/>
      <c r="B323" s="69"/>
      <c r="C323" s="66"/>
      <c r="D323" s="23" t="s">
        <v>6</v>
      </c>
      <c r="E323" s="13">
        <v>0</v>
      </c>
      <c r="F323" s="13">
        <v>0</v>
      </c>
    </row>
    <row r="324" spans="1:6" s="22" customFormat="1" ht="20.25">
      <c r="A324" s="65"/>
      <c r="B324" s="69"/>
      <c r="C324" s="66"/>
      <c r="D324" s="23" t="s">
        <v>7</v>
      </c>
      <c r="E324" s="13">
        <v>0</v>
      </c>
      <c r="F324" s="13">
        <v>0</v>
      </c>
    </row>
    <row r="325" spans="1:6" s="22" customFormat="1" ht="20.25">
      <c r="A325" s="65"/>
      <c r="B325" s="69"/>
      <c r="C325" s="66"/>
      <c r="D325" s="23" t="s">
        <v>8</v>
      </c>
      <c r="E325" s="13">
        <f>447.95679+55.5+98.816+476.6+290</f>
        <v>1368.87279</v>
      </c>
      <c r="F325" s="13">
        <f>227.84979+17.545+195.9633+72.3</f>
        <v>513.65809</v>
      </c>
    </row>
    <row r="326" spans="1:6" s="22" customFormat="1" ht="20.25">
      <c r="A326" s="65"/>
      <c r="B326" s="69"/>
      <c r="C326" s="66"/>
      <c r="D326" s="23" t="s">
        <v>9</v>
      </c>
      <c r="E326" s="13"/>
      <c r="F326" s="13"/>
    </row>
    <row r="327" spans="1:6" s="22" customFormat="1" ht="20.25">
      <c r="A327" s="62" t="s">
        <v>15</v>
      </c>
      <c r="B327" s="63"/>
      <c r="C327" s="63"/>
      <c r="D327" s="64"/>
      <c r="E327" s="30">
        <f>E277+E262+E247+E232+E212+E197+E182+E152+E137+E112+E82+E67+E52+E37+E22+E7+E97+E167+E312+E307</f>
        <v>133525.48215</v>
      </c>
      <c r="F327" s="30">
        <f>F277+F262+F247+F232+F212+F197+F182+F152+F137+F112+F82+F67+F52+F37+F22+F7+F97+F167+F312+F307</f>
        <v>23689.00708</v>
      </c>
    </row>
    <row r="328" ht="18.75">
      <c r="B328" s="8"/>
    </row>
    <row r="329" spans="1:6" ht="18.75">
      <c r="A329" s="15" t="s">
        <v>54</v>
      </c>
      <c r="B329" s="8"/>
      <c r="C329" s="15"/>
      <c r="D329" s="15"/>
      <c r="E329" s="15"/>
      <c r="F329" s="15"/>
    </row>
    <row r="330" spans="1:6" ht="18.75">
      <c r="A330" s="15"/>
      <c r="B330" s="8"/>
      <c r="C330" s="15"/>
      <c r="D330" s="15"/>
      <c r="E330" s="15"/>
      <c r="F330" s="15"/>
    </row>
    <row r="331" spans="1:6" ht="18.75">
      <c r="A331" s="15" t="s">
        <v>55</v>
      </c>
      <c r="B331" s="8"/>
      <c r="C331" s="15"/>
      <c r="D331" s="15"/>
      <c r="E331" s="15"/>
      <c r="F331" s="15"/>
    </row>
    <row r="332" spans="1:6" ht="18.75">
      <c r="A332" s="15"/>
      <c r="B332" s="16"/>
      <c r="C332" s="15"/>
      <c r="D332" s="15"/>
      <c r="E332" s="15"/>
      <c r="F332" s="15"/>
    </row>
    <row r="333" spans="1:6" ht="18.75">
      <c r="A333" s="15" t="s">
        <v>56</v>
      </c>
      <c r="B333" s="15"/>
      <c r="C333" s="15"/>
      <c r="D333" s="15"/>
      <c r="E333" s="15"/>
      <c r="F333" s="15"/>
    </row>
    <row r="334" ht="12.75">
      <c r="E334" s="20"/>
    </row>
    <row r="335" spans="5:6" ht="12.75">
      <c r="E335" s="20"/>
      <c r="F335" s="20"/>
    </row>
  </sheetData>
  <sheetProtection/>
  <mergeCells count="156">
    <mergeCell ref="B1:F1"/>
    <mergeCell ref="A2:A5"/>
    <mergeCell ref="B2:B5"/>
    <mergeCell ref="C2:C5"/>
    <mergeCell ref="D2:D5"/>
    <mergeCell ref="E2:F3"/>
    <mergeCell ref="E4:F4"/>
    <mergeCell ref="A7:A21"/>
    <mergeCell ref="B7:B11"/>
    <mergeCell ref="C7:C11"/>
    <mergeCell ref="B12:B16"/>
    <mergeCell ref="C12:C16"/>
    <mergeCell ref="B17:B21"/>
    <mergeCell ref="C17:C21"/>
    <mergeCell ref="A22:A36"/>
    <mergeCell ref="B22:B26"/>
    <mergeCell ref="C22:C26"/>
    <mergeCell ref="B27:B31"/>
    <mergeCell ref="C27:C31"/>
    <mergeCell ref="B32:B36"/>
    <mergeCell ref="C32:C36"/>
    <mergeCell ref="A37:A51"/>
    <mergeCell ref="B37:B41"/>
    <mergeCell ref="C37:C41"/>
    <mergeCell ref="B42:B46"/>
    <mergeCell ref="C42:C46"/>
    <mergeCell ref="B47:B51"/>
    <mergeCell ref="C47:C51"/>
    <mergeCell ref="A52:A66"/>
    <mergeCell ref="B52:B56"/>
    <mergeCell ref="C52:C56"/>
    <mergeCell ref="B57:B61"/>
    <mergeCell ref="C57:C61"/>
    <mergeCell ref="B62:B66"/>
    <mergeCell ref="C62:C66"/>
    <mergeCell ref="A67:A81"/>
    <mergeCell ref="B67:B71"/>
    <mergeCell ref="C67:C71"/>
    <mergeCell ref="B72:B76"/>
    <mergeCell ref="C72:C76"/>
    <mergeCell ref="B77:B81"/>
    <mergeCell ref="C77:C81"/>
    <mergeCell ref="C112:C116"/>
    <mergeCell ref="B117:B121"/>
    <mergeCell ref="A82:A96"/>
    <mergeCell ref="B82:B86"/>
    <mergeCell ref="C82:C86"/>
    <mergeCell ref="B87:B91"/>
    <mergeCell ref="C87:C91"/>
    <mergeCell ref="B92:B96"/>
    <mergeCell ref="C92:C96"/>
    <mergeCell ref="A97:A111"/>
    <mergeCell ref="B97:B101"/>
    <mergeCell ref="C97:C101"/>
    <mergeCell ref="B102:B106"/>
    <mergeCell ref="C102:C106"/>
    <mergeCell ref="B107:B111"/>
    <mergeCell ref="C107:C111"/>
    <mergeCell ref="C117:C121"/>
    <mergeCell ref="B122:B126"/>
    <mergeCell ref="C122:C126"/>
    <mergeCell ref="B127:B131"/>
    <mergeCell ref="C127:C131"/>
    <mergeCell ref="C132:C136"/>
    <mergeCell ref="B132:B136"/>
    <mergeCell ref="B137:B141"/>
    <mergeCell ref="C137:C141"/>
    <mergeCell ref="B142:B146"/>
    <mergeCell ref="C142:C146"/>
    <mergeCell ref="B147:B151"/>
    <mergeCell ref="C147:C151"/>
    <mergeCell ref="A112:A136"/>
    <mergeCell ref="B112:B116"/>
    <mergeCell ref="A152:A166"/>
    <mergeCell ref="B152:B156"/>
    <mergeCell ref="C152:C156"/>
    <mergeCell ref="B157:B161"/>
    <mergeCell ref="C157:C161"/>
    <mergeCell ref="B162:B166"/>
    <mergeCell ref="C162:C166"/>
    <mergeCell ref="A137:A151"/>
    <mergeCell ref="A167:A181"/>
    <mergeCell ref="B167:B171"/>
    <mergeCell ref="C167:C171"/>
    <mergeCell ref="B172:B176"/>
    <mergeCell ref="C172:C176"/>
    <mergeCell ref="B177:B181"/>
    <mergeCell ref="C177:C181"/>
    <mergeCell ref="A182:A196"/>
    <mergeCell ref="B182:B186"/>
    <mergeCell ref="C182:C186"/>
    <mergeCell ref="B187:B191"/>
    <mergeCell ref="C187:C191"/>
    <mergeCell ref="B192:B196"/>
    <mergeCell ref="C192:C196"/>
    <mergeCell ref="A197:A211"/>
    <mergeCell ref="B197:B201"/>
    <mergeCell ref="C197:C201"/>
    <mergeCell ref="B202:B206"/>
    <mergeCell ref="C202:C206"/>
    <mergeCell ref="B207:B211"/>
    <mergeCell ref="C207:C211"/>
    <mergeCell ref="A212:A231"/>
    <mergeCell ref="B212:B216"/>
    <mergeCell ref="C212:C216"/>
    <mergeCell ref="B217:B221"/>
    <mergeCell ref="C217:C221"/>
    <mergeCell ref="B222:B226"/>
    <mergeCell ref="C222:C226"/>
    <mergeCell ref="B227:B231"/>
    <mergeCell ref="C227:C231"/>
    <mergeCell ref="A232:A246"/>
    <mergeCell ref="B232:B236"/>
    <mergeCell ref="C232:C236"/>
    <mergeCell ref="B237:B241"/>
    <mergeCell ref="C237:C241"/>
    <mergeCell ref="B242:B246"/>
    <mergeCell ref="C242:C246"/>
    <mergeCell ref="A247:A261"/>
    <mergeCell ref="B247:B251"/>
    <mergeCell ref="C247:C251"/>
    <mergeCell ref="B252:B256"/>
    <mergeCell ref="C252:C256"/>
    <mergeCell ref="B257:B261"/>
    <mergeCell ref="C257:C261"/>
    <mergeCell ref="A262:A276"/>
    <mergeCell ref="B262:B266"/>
    <mergeCell ref="C262:C266"/>
    <mergeCell ref="B267:B271"/>
    <mergeCell ref="C267:C271"/>
    <mergeCell ref="B272:B276"/>
    <mergeCell ref="C272:C276"/>
    <mergeCell ref="A277:A296"/>
    <mergeCell ref="B277:B281"/>
    <mergeCell ref="C277:C281"/>
    <mergeCell ref="B282:B286"/>
    <mergeCell ref="C282:C286"/>
    <mergeCell ref="B287:B291"/>
    <mergeCell ref="C287:C291"/>
    <mergeCell ref="B292:B296"/>
    <mergeCell ref="C292:C296"/>
    <mergeCell ref="A297:A311"/>
    <mergeCell ref="B297:B301"/>
    <mergeCell ref="C297:C301"/>
    <mergeCell ref="B302:B306"/>
    <mergeCell ref="C302:C306"/>
    <mergeCell ref="B307:B311"/>
    <mergeCell ref="C307:C311"/>
    <mergeCell ref="A327:D327"/>
    <mergeCell ref="A312:A326"/>
    <mergeCell ref="B312:B316"/>
    <mergeCell ref="C312:C316"/>
    <mergeCell ref="B317:B321"/>
    <mergeCell ref="C317:C321"/>
    <mergeCell ref="B322:B326"/>
    <mergeCell ref="C322:C326"/>
  </mergeCells>
  <printOptions/>
  <pageMargins left="0.7480314960629921" right="0.35433070866141736" top="0.5905511811023623" bottom="0.3937007874015748" header="0" footer="0"/>
  <pageSetup fitToHeight="5" horizontalDpi="600" verticalDpi="600" orientation="portrait" paperSize="9" scale="6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7"/>
  <sheetViews>
    <sheetView tabSelected="1" view="pageBreakPreview" zoomScale="75" zoomScaleSheetLayoutView="75" zoomScalePageLayoutView="0" workbookViewId="0" topLeftCell="A212">
      <selection activeCell="G228" sqref="G228"/>
    </sheetView>
  </sheetViews>
  <sheetFormatPr defaultColWidth="9.140625" defaultRowHeight="12.75"/>
  <cols>
    <col min="2" max="2" width="18.421875" style="0" customWidth="1"/>
    <col min="3" max="3" width="50.00390625" style="0" customWidth="1"/>
    <col min="4" max="4" width="18.57421875" style="0" customWidth="1"/>
    <col min="5" max="5" width="22.140625" style="0" customWidth="1"/>
    <col min="6" max="6" width="21.140625" style="0" customWidth="1"/>
    <col min="7" max="7" width="19.421875" style="0" customWidth="1"/>
    <col min="8" max="8" width="19.7109375" style="0" customWidth="1"/>
    <col min="9" max="9" width="19.8515625" style="0" customWidth="1"/>
    <col min="10" max="10" width="21.421875" style="0" customWidth="1"/>
    <col min="11" max="11" width="16.421875" style="0" bestFit="1" customWidth="1"/>
    <col min="13" max="13" width="14.28125" style="0" customWidth="1"/>
    <col min="14" max="14" width="9.7109375" style="0" customWidth="1"/>
  </cols>
  <sheetData>
    <row r="1" spans="2:10" ht="18.75">
      <c r="B1" s="1"/>
      <c r="I1" s="1"/>
      <c r="J1" s="1" t="s">
        <v>0</v>
      </c>
    </row>
    <row r="2" ht="18.75">
      <c r="B2" s="2"/>
    </row>
    <row r="3" spans="2:10" ht="61.5" customHeight="1">
      <c r="B3" s="41" t="s">
        <v>88</v>
      </c>
      <c r="C3" s="42"/>
      <c r="D3" s="42"/>
      <c r="E3" s="42"/>
      <c r="F3" s="42"/>
      <c r="G3" s="42"/>
      <c r="H3" s="42"/>
      <c r="I3" s="42"/>
      <c r="J3" s="42"/>
    </row>
    <row r="4" spans="1:10" ht="18.75" customHeight="1">
      <c r="A4" s="43"/>
      <c r="B4" s="44" t="s">
        <v>1</v>
      </c>
      <c r="C4" s="44" t="s">
        <v>11</v>
      </c>
      <c r="D4" s="44" t="s">
        <v>2</v>
      </c>
      <c r="E4" s="44" t="s">
        <v>3</v>
      </c>
      <c r="F4" s="44"/>
      <c r="G4" s="44"/>
      <c r="H4" s="44"/>
      <c r="I4" s="44"/>
      <c r="J4" s="44" t="s">
        <v>90</v>
      </c>
    </row>
    <row r="5" spans="1:10" ht="18.75" customHeight="1">
      <c r="A5" s="43"/>
      <c r="B5" s="44"/>
      <c r="C5" s="45"/>
      <c r="D5" s="44"/>
      <c r="E5" s="44"/>
      <c r="F5" s="44"/>
      <c r="G5" s="44"/>
      <c r="H5" s="44"/>
      <c r="I5" s="44"/>
      <c r="J5" s="44"/>
    </row>
    <row r="6" spans="1:10" ht="18.75" customHeight="1">
      <c r="A6" s="43"/>
      <c r="B6" s="44"/>
      <c r="C6" s="45"/>
      <c r="D6" s="44"/>
      <c r="E6" s="44" t="s">
        <v>89</v>
      </c>
      <c r="F6" s="44"/>
      <c r="G6" s="39" t="s">
        <v>87</v>
      </c>
      <c r="H6" s="39" t="s">
        <v>85</v>
      </c>
      <c r="I6" s="39" t="s">
        <v>85</v>
      </c>
      <c r="J6" s="44"/>
    </row>
    <row r="7" spans="1:10" ht="18" customHeight="1">
      <c r="A7" s="43"/>
      <c r="B7" s="44"/>
      <c r="C7" s="45"/>
      <c r="D7" s="44"/>
      <c r="E7" s="10" t="s">
        <v>57</v>
      </c>
      <c r="F7" s="10" t="s">
        <v>58</v>
      </c>
      <c r="G7" s="40"/>
      <c r="H7" s="40"/>
      <c r="I7" s="40"/>
      <c r="J7" s="44"/>
    </row>
    <row r="8" spans="1:10" ht="18.75">
      <c r="A8" s="9" t="s">
        <v>19</v>
      </c>
      <c r="B8" s="5">
        <v>1</v>
      </c>
      <c r="C8" s="5">
        <v>2</v>
      </c>
      <c r="D8" s="5">
        <v>3</v>
      </c>
      <c r="E8" s="5">
        <v>4</v>
      </c>
      <c r="F8" s="5"/>
      <c r="G8" s="5">
        <v>5</v>
      </c>
      <c r="H8" s="5">
        <v>6</v>
      </c>
      <c r="I8" s="5">
        <v>7</v>
      </c>
      <c r="J8" s="5">
        <v>8</v>
      </c>
    </row>
    <row r="9" spans="1:13" s="22" customFormat="1" ht="20.25">
      <c r="A9" s="70">
        <v>1</v>
      </c>
      <c r="B9" s="66" t="s">
        <v>4</v>
      </c>
      <c r="C9" s="67" t="s">
        <v>61</v>
      </c>
      <c r="D9" s="21" t="s">
        <v>5</v>
      </c>
      <c r="E9" s="32">
        <f aca="true" t="shared" si="0" ref="E9:J9">E12</f>
        <v>32.5</v>
      </c>
      <c r="F9" s="24">
        <f t="shared" si="0"/>
        <v>32.49303</v>
      </c>
      <c r="G9" s="11">
        <f t="shared" si="0"/>
        <v>14</v>
      </c>
      <c r="H9" s="11">
        <f t="shared" si="0"/>
        <v>14</v>
      </c>
      <c r="I9" s="11">
        <f t="shared" si="0"/>
        <v>14</v>
      </c>
      <c r="J9" s="11">
        <f t="shared" si="0"/>
        <v>74.5</v>
      </c>
      <c r="K9" s="22">
        <f aca="true" t="shared" si="1" ref="K9:K23">E9+G9+H9+I9</f>
        <v>74.5</v>
      </c>
      <c r="M9" s="22">
        <f>E149+E44+E264</f>
        <v>17961.876360000002</v>
      </c>
    </row>
    <row r="10" spans="1:11" s="22" customFormat="1" ht="16.5" customHeight="1">
      <c r="A10" s="70"/>
      <c r="B10" s="66"/>
      <c r="C10" s="67"/>
      <c r="D10" s="21" t="s">
        <v>6</v>
      </c>
      <c r="E10" s="14"/>
      <c r="F10" s="18"/>
      <c r="G10" s="13"/>
      <c r="H10" s="13"/>
      <c r="I10" s="13"/>
      <c r="J10" s="13"/>
      <c r="K10" s="22">
        <f t="shared" si="1"/>
        <v>0</v>
      </c>
    </row>
    <row r="11" spans="1:11" s="22" customFormat="1" ht="20.25">
      <c r="A11" s="70"/>
      <c r="B11" s="66"/>
      <c r="C11" s="67"/>
      <c r="D11" s="21" t="s">
        <v>7</v>
      </c>
      <c r="E11" s="14"/>
      <c r="F11" s="18"/>
      <c r="G11" s="13"/>
      <c r="H11" s="13"/>
      <c r="I11" s="13"/>
      <c r="J11" s="13"/>
      <c r="K11" s="22">
        <f t="shared" si="1"/>
        <v>0</v>
      </c>
    </row>
    <row r="12" spans="1:11" s="22" customFormat="1" ht="20.25">
      <c r="A12" s="70"/>
      <c r="B12" s="66"/>
      <c r="C12" s="67"/>
      <c r="D12" s="21" t="s">
        <v>8</v>
      </c>
      <c r="E12" s="14">
        <f>E22</f>
        <v>32.5</v>
      </c>
      <c r="F12" s="18">
        <f>F22</f>
        <v>32.49303</v>
      </c>
      <c r="G12" s="14">
        <f>G22</f>
        <v>14</v>
      </c>
      <c r="H12" s="14">
        <f>H22</f>
        <v>14</v>
      </c>
      <c r="I12" s="14">
        <f>I22</f>
        <v>14</v>
      </c>
      <c r="J12" s="13">
        <f>E12+G12+H12+I12</f>
        <v>74.5</v>
      </c>
      <c r="K12" s="22">
        <f t="shared" si="1"/>
        <v>74.5</v>
      </c>
    </row>
    <row r="13" spans="1:11" s="22" customFormat="1" ht="26.25" customHeight="1">
      <c r="A13" s="70"/>
      <c r="B13" s="66"/>
      <c r="C13" s="67"/>
      <c r="D13" s="21" t="s">
        <v>9</v>
      </c>
      <c r="E13" s="13"/>
      <c r="F13" s="18"/>
      <c r="G13" s="13"/>
      <c r="H13" s="13"/>
      <c r="I13" s="13"/>
      <c r="J13" s="13"/>
      <c r="K13" s="22">
        <f t="shared" si="1"/>
        <v>0</v>
      </c>
    </row>
    <row r="14" spans="1:11" s="22" customFormat="1" ht="13.5" customHeight="1">
      <c r="A14" s="70"/>
      <c r="B14" s="66" t="s">
        <v>16</v>
      </c>
      <c r="C14" s="66"/>
      <c r="D14" s="23" t="s">
        <v>5</v>
      </c>
      <c r="E14" s="13"/>
      <c r="F14" s="18"/>
      <c r="G14" s="13"/>
      <c r="H14" s="13"/>
      <c r="I14" s="13"/>
      <c r="J14" s="13"/>
      <c r="K14" s="22">
        <f t="shared" si="1"/>
        <v>0</v>
      </c>
    </row>
    <row r="15" spans="1:11" s="22" customFormat="1" ht="12" customHeight="1">
      <c r="A15" s="70"/>
      <c r="B15" s="66"/>
      <c r="C15" s="66"/>
      <c r="D15" s="23" t="s">
        <v>6</v>
      </c>
      <c r="E15" s="13"/>
      <c r="F15" s="18"/>
      <c r="G15" s="13"/>
      <c r="H15" s="13"/>
      <c r="I15" s="13"/>
      <c r="J15" s="13"/>
      <c r="K15" s="22">
        <f t="shared" si="1"/>
        <v>0</v>
      </c>
    </row>
    <row r="16" spans="1:11" s="22" customFormat="1" ht="11.25" customHeight="1">
      <c r="A16" s="70"/>
      <c r="B16" s="66"/>
      <c r="C16" s="66"/>
      <c r="D16" s="23" t="s">
        <v>7</v>
      </c>
      <c r="E16" s="13"/>
      <c r="F16" s="18"/>
      <c r="G16" s="13"/>
      <c r="H16" s="13"/>
      <c r="I16" s="13"/>
      <c r="J16" s="13"/>
      <c r="K16" s="22">
        <f t="shared" si="1"/>
        <v>0</v>
      </c>
    </row>
    <row r="17" spans="1:11" s="22" customFormat="1" ht="12" customHeight="1">
      <c r="A17" s="70"/>
      <c r="B17" s="66"/>
      <c r="C17" s="66"/>
      <c r="D17" s="23" t="s">
        <v>8</v>
      </c>
      <c r="E17" s="13"/>
      <c r="F17" s="18"/>
      <c r="G17" s="13"/>
      <c r="H17" s="13"/>
      <c r="I17" s="13"/>
      <c r="J17" s="13"/>
      <c r="K17" s="22">
        <f t="shared" si="1"/>
        <v>0</v>
      </c>
    </row>
    <row r="18" spans="1:11" s="22" customFormat="1" ht="16.5" customHeight="1">
      <c r="A18" s="70"/>
      <c r="B18" s="66"/>
      <c r="C18" s="66"/>
      <c r="D18" s="23" t="s">
        <v>9</v>
      </c>
      <c r="E18" s="13"/>
      <c r="F18" s="18"/>
      <c r="G18" s="13"/>
      <c r="H18" s="13"/>
      <c r="I18" s="13"/>
      <c r="J18" s="13"/>
      <c r="K18" s="22">
        <f t="shared" si="1"/>
        <v>0</v>
      </c>
    </row>
    <row r="19" spans="1:11" s="22" customFormat="1" ht="20.25">
      <c r="A19" s="70"/>
      <c r="B19" s="85" t="s">
        <v>10</v>
      </c>
      <c r="C19" s="72" t="s">
        <v>17</v>
      </c>
      <c r="D19" s="23" t="s">
        <v>5</v>
      </c>
      <c r="E19" s="14">
        <f>E22</f>
        <v>32.5</v>
      </c>
      <c r="F19" s="18">
        <f>F22</f>
        <v>32.49303</v>
      </c>
      <c r="G19" s="13">
        <f>G22</f>
        <v>14</v>
      </c>
      <c r="H19" s="13">
        <f>H22</f>
        <v>14</v>
      </c>
      <c r="I19" s="13">
        <f>I22</f>
        <v>14</v>
      </c>
      <c r="J19" s="13">
        <f>SUM(E19:I19)</f>
        <v>106.99303</v>
      </c>
      <c r="K19" s="22">
        <f t="shared" si="1"/>
        <v>74.5</v>
      </c>
    </row>
    <row r="20" spans="1:11" s="22" customFormat="1" ht="20.25">
      <c r="A20" s="70"/>
      <c r="B20" s="86"/>
      <c r="C20" s="73"/>
      <c r="D20" s="23" t="s">
        <v>6</v>
      </c>
      <c r="E20" s="14"/>
      <c r="F20" s="14"/>
      <c r="G20" s="13"/>
      <c r="H20" s="13"/>
      <c r="I20" s="13"/>
      <c r="J20" s="13">
        <v>0</v>
      </c>
      <c r="K20" s="22">
        <f t="shared" si="1"/>
        <v>0</v>
      </c>
    </row>
    <row r="21" spans="1:11" s="22" customFormat="1" ht="20.25">
      <c r="A21" s="70"/>
      <c r="B21" s="86"/>
      <c r="C21" s="73"/>
      <c r="D21" s="23" t="s">
        <v>7</v>
      </c>
      <c r="E21" s="14"/>
      <c r="F21" s="14"/>
      <c r="G21" s="13"/>
      <c r="H21" s="13"/>
      <c r="I21" s="13"/>
      <c r="J21" s="13">
        <f>SUM(E21:I21)</f>
        <v>0</v>
      </c>
      <c r="K21" s="22">
        <f t="shared" si="1"/>
        <v>0</v>
      </c>
    </row>
    <row r="22" spans="1:11" s="22" customFormat="1" ht="20.25">
      <c r="A22" s="70"/>
      <c r="B22" s="86"/>
      <c r="C22" s="73"/>
      <c r="D22" s="23" t="s">
        <v>8</v>
      </c>
      <c r="E22" s="14">
        <v>32.5</v>
      </c>
      <c r="F22" s="18">
        <v>32.49303</v>
      </c>
      <c r="G22" s="13">
        <v>14</v>
      </c>
      <c r="H22" s="13">
        <v>14</v>
      </c>
      <c r="I22" s="13">
        <v>14</v>
      </c>
      <c r="J22" s="13">
        <f>SUM(F22:I22)</f>
        <v>74.49303</v>
      </c>
      <c r="K22" s="22">
        <f t="shared" si="1"/>
        <v>74.5</v>
      </c>
    </row>
    <row r="23" spans="1:11" s="22" customFormat="1" ht="14.25" customHeight="1">
      <c r="A23" s="70"/>
      <c r="B23" s="87"/>
      <c r="C23" s="74"/>
      <c r="D23" s="23" t="s">
        <v>9</v>
      </c>
      <c r="E23" s="13"/>
      <c r="F23" s="13"/>
      <c r="G23" s="13"/>
      <c r="H23" s="13"/>
      <c r="I23" s="13"/>
      <c r="J23" s="13"/>
      <c r="K23" s="22">
        <f t="shared" si="1"/>
        <v>0</v>
      </c>
    </row>
    <row r="24" spans="1:11" s="22" customFormat="1" ht="20.25">
      <c r="A24" s="65">
        <v>2</v>
      </c>
      <c r="B24" s="66" t="s">
        <v>4</v>
      </c>
      <c r="C24" s="67" t="s">
        <v>62</v>
      </c>
      <c r="D24" s="21" t="s">
        <v>5</v>
      </c>
      <c r="E24" s="11">
        <f aca="true" t="shared" si="2" ref="E24:J24">E27+E26</f>
        <v>20313.49022</v>
      </c>
      <c r="F24" s="11">
        <f t="shared" si="2"/>
        <v>20006.34916</v>
      </c>
      <c r="G24" s="11">
        <f t="shared" si="2"/>
        <v>12452.9</v>
      </c>
      <c r="H24" s="11">
        <f t="shared" si="2"/>
        <v>11977.3</v>
      </c>
      <c r="I24" s="11">
        <f t="shared" si="2"/>
        <v>11883.1</v>
      </c>
      <c r="J24" s="11">
        <f t="shared" si="2"/>
        <v>36506.79022</v>
      </c>
      <c r="K24" s="22">
        <f>E24+G24+H24+I24</f>
        <v>56626.79022</v>
      </c>
    </row>
    <row r="25" spans="1:11" s="22" customFormat="1" ht="25.5">
      <c r="A25" s="65"/>
      <c r="B25" s="66"/>
      <c r="C25" s="67"/>
      <c r="D25" s="21" t="s">
        <v>6</v>
      </c>
      <c r="E25" s="13"/>
      <c r="F25" s="13"/>
      <c r="G25" s="13"/>
      <c r="H25" s="13"/>
      <c r="I25" s="13"/>
      <c r="J25" s="13"/>
      <c r="K25" s="22">
        <f aca="true" t="shared" si="3" ref="K25:K33">E25+G25+H25+I25</f>
        <v>0</v>
      </c>
    </row>
    <row r="26" spans="1:11" s="22" customFormat="1" ht="20.25">
      <c r="A26" s="65"/>
      <c r="B26" s="66"/>
      <c r="C26" s="67"/>
      <c r="D26" s="21" t="s">
        <v>7</v>
      </c>
      <c r="E26" s="13">
        <f aca="true" t="shared" si="4" ref="E26:I27">E36+E41</f>
        <v>5804</v>
      </c>
      <c r="F26" s="13">
        <f t="shared" si="4"/>
        <v>5555.27074</v>
      </c>
      <c r="G26" s="13">
        <f t="shared" si="4"/>
        <v>4772</v>
      </c>
      <c r="H26" s="13">
        <f t="shared" si="4"/>
        <v>4772</v>
      </c>
      <c r="I26" s="13">
        <f t="shared" si="4"/>
        <v>4772</v>
      </c>
      <c r="J26" s="13">
        <f>J41</f>
        <v>0</v>
      </c>
      <c r="K26" s="22">
        <f t="shared" si="3"/>
        <v>20120</v>
      </c>
    </row>
    <row r="27" spans="1:11" s="22" customFormat="1" ht="20.25">
      <c r="A27" s="65"/>
      <c r="B27" s="66"/>
      <c r="C27" s="67"/>
      <c r="D27" s="21" t="s">
        <v>8</v>
      </c>
      <c r="E27" s="13">
        <f t="shared" si="4"/>
        <v>14509.49022</v>
      </c>
      <c r="F27" s="13">
        <f t="shared" si="4"/>
        <v>14451.078420000002</v>
      </c>
      <c r="G27" s="13">
        <f t="shared" si="4"/>
        <v>7680.9</v>
      </c>
      <c r="H27" s="13">
        <f t="shared" si="4"/>
        <v>7205.299999999999</v>
      </c>
      <c r="I27" s="13">
        <f t="shared" si="4"/>
        <v>7111.1</v>
      </c>
      <c r="J27" s="13">
        <f>E27+G27+H27+I27</f>
        <v>36506.79022</v>
      </c>
      <c r="K27" s="22">
        <f t="shared" si="3"/>
        <v>36506.79022</v>
      </c>
    </row>
    <row r="28" spans="1:11" s="22" customFormat="1" ht="25.5">
      <c r="A28" s="65"/>
      <c r="B28" s="66"/>
      <c r="C28" s="67"/>
      <c r="D28" s="21" t="s">
        <v>9</v>
      </c>
      <c r="E28" s="13"/>
      <c r="F28" s="13"/>
      <c r="G28" s="13"/>
      <c r="H28" s="13"/>
      <c r="I28" s="13"/>
      <c r="J28" s="13"/>
      <c r="K28" s="22">
        <f t="shared" si="3"/>
        <v>0</v>
      </c>
    </row>
    <row r="29" spans="1:11" s="22" customFormat="1" ht="13.5" customHeight="1">
      <c r="A29" s="65"/>
      <c r="B29" s="68" t="s">
        <v>16</v>
      </c>
      <c r="C29" s="66"/>
      <c r="D29" s="23" t="s">
        <v>5</v>
      </c>
      <c r="E29" s="13"/>
      <c r="F29" s="13"/>
      <c r="G29" s="13"/>
      <c r="H29" s="13"/>
      <c r="I29" s="13"/>
      <c r="J29" s="13"/>
      <c r="K29" s="22">
        <f t="shared" si="3"/>
        <v>0</v>
      </c>
    </row>
    <row r="30" spans="1:11" s="22" customFormat="1" ht="12" customHeight="1">
      <c r="A30" s="65"/>
      <c r="B30" s="68"/>
      <c r="C30" s="66"/>
      <c r="D30" s="23" t="s">
        <v>6</v>
      </c>
      <c r="E30" s="13"/>
      <c r="F30" s="13"/>
      <c r="G30" s="13"/>
      <c r="H30" s="13"/>
      <c r="I30" s="13"/>
      <c r="J30" s="13"/>
      <c r="K30" s="22">
        <f t="shared" si="3"/>
        <v>0</v>
      </c>
    </row>
    <row r="31" spans="1:11" s="22" customFormat="1" ht="12" customHeight="1">
      <c r="A31" s="65"/>
      <c r="B31" s="68"/>
      <c r="C31" s="66"/>
      <c r="D31" s="23" t="s">
        <v>7</v>
      </c>
      <c r="E31" s="13"/>
      <c r="F31" s="13"/>
      <c r="G31" s="13"/>
      <c r="H31" s="13"/>
      <c r="I31" s="13"/>
      <c r="J31" s="13"/>
      <c r="K31" s="22">
        <f t="shared" si="3"/>
        <v>0</v>
      </c>
    </row>
    <row r="32" spans="1:11" s="22" customFormat="1" ht="12" customHeight="1">
      <c r="A32" s="65"/>
      <c r="B32" s="68"/>
      <c r="C32" s="66"/>
      <c r="D32" s="23" t="s">
        <v>8</v>
      </c>
      <c r="E32" s="13"/>
      <c r="F32" s="13"/>
      <c r="G32" s="13"/>
      <c r="H32" s="13"/>
      <c r="I32" s="13"/>
      <c r="J32" s="13"/>
      <c r="K32" s="22">
        <f t="shared" si="3"/>
        <v>0</v>
      </c>
    </row>
    <row r="33" spans="1:11" s="22" customFormat="1" ht="11.25" customHeight="1">
      <c r="A33" s="65"/>
      <c r="B33" s="68"/>
      <c r="C33" s="66"/>
      <c r="D33" s="23" t="s">
        <v>9</v>
      </c>
      <c r="E33" s="13"/>
      <c r="F33" s="13"/>
      <c r="G33" s="13"/>
      <c r="H33" s="13"/>
      <c r="I33" s="13"/>
      <c r="J33" s="13"/>
      <c r="K33" s="22">
        <f t="shared" si="3"/>
        <v>0</v>
      </c>
    </row>
    <row r="34" spans="1:10" s="22" customFormat="1" ht="22.5" customHeight="1">
      <c r="A34" s="65"/>
      <c r="B34" s="82" t="s">
        <v>10</v>
      </c>
      <c r="C34" s="72" t="s">
        <v>41</v>
      </c>
      <c r="D34" s="23" t="s">
        <v>5</v>
      </c>
      <c r="E34" s="13">
        <f aca="true" t="shared" si="5" ref="E34:J34">E37+E36</f>
        <v>11440.39022</v>
      </c>
      <c r="F34" s="13">
        <f t="shared" si="5"/>
        <v>11133.249160000001</v>
      </c>
      <c r="G34" s="13">
        <f t="shared" si="5"/>
        <v>5940.5</v>
      </c>
      <c r="H34" s="13">
        <f t="shared" si="5"/>
        <v>5868.9</v>
      </c>
      <c r="I34" s="13">
        <f t="shared" si="5"/>
        <v>5799</v>
      </c>
      <c r="J34" s="13">
        <f t="shared" si="5"/>
        <v>29048.79022</v>
      </c>
    </row>
    <row r="35" spans="1:10" s="22" customFormat="1" ht="18" customHeight="1">
      <c r="A35" s="65"/>
      <c r="B35" s="83"/>
      <c r="C35" s="73"/>
      <c r="D35" s="23" t="s">
        <v>6</v>
      </c>
      <c r="E35" s="13"/>
      <c r="F35" s="13"/>
      <c r="G35" s="13"/>
      <c r="H35" s="13"/>
      <c r="I35" s="13"/>
      <c r="J35" s="13"/>
    </row>
    <row r="36" spans="1:10" s="22" customFormat="1" ht="24" customHeight="1">
      <c r="A36" s="65"/>
      <c r="B36" s="83"/>
      <c r="C36" s="73"/>
      <c r="D36" s="23" t="s">
        <v>7</v>
      </c>
      <c r="E36" s="13">
        <v>5804</v>
      </c>
      <c r="F36" s="13">
        <v>5555.27074</v>
      </c>
      <c r="G36" s="14">
        <v>4772</v>
      </c>
      <c r="H36" s="14">
        <v>4772</v>
      </c>
      <c r="I36" s="14">
        <v>4772</v>
      </c>
      <c r="J36" s="14">
        <f>E36+G36+H36+I36</f>
        <v>20120</v>
      </c>
    </row>
    <row r="37" spans="1:10" s="22" customFormat="1" ht="20.25" customHeight="1">
      <c r="A37" s="65"/>
      <c r="B37" s="83"/>
      <c r="C37" s="73"/>
      <c r="D37" s="23" t="s">
        <v>8</v>
      </c>
      <c r="E37" s="13">
        <f>20313.49022-8873.1-5804</f>
        <v>5636.390219999999</v>
      </c>
      <c r="F37" s="13">
        <f>20006.34916-8873.1-5555.27074</f>
        <v>5577.978420000001</v>
      </c>
      <c r="G37" s="13">
        <f>49.1+1119.4</f>
        <v>1168.5</v>
      </c>
      <c r="H37" s="13">
        <f>1047.6+49.3</f>
        <v>1096.8999999999999</v>
      </c>
      <c r="I37" s="13">
        <f>977.4+49.6</f>
        <v>1027</v>
      </c>
      <c r="J37" s="13">
        <f>I37+H37+G37+E37</f>
        <v>8928.790219999999</v>
      </c>
    </row>
    <row r="38" spans="1:10" s="22" customFormat="1" ht="19.5" customHeight="1">
      <c r="A38" s="65"/>
      <c r="B38" s="84"/>
      <c r="C38" s="74"/>
      <c r="D38" s="23" t="s">
        <v>9</v>
      </c>
      <c r="E38" s="13"/>
      <c r="F38" s="13"/>
      <c r="G38" s="13"/>
      <c r="H38" s="13"/>
      <c r="I38" s="13"/>
      <c r="J38" s="13"/>
    </row>
    <row r="39" spans="1:11" s="22" customFormat="1" ht="20.25" customHeight="1">
      <c r="A39" s="65"/>
      <c r="B39" s="82" t="s">
        <v>12</v>
      </c>
      <c r="C39" s="72" t="s">
        <v>84</v>
      </c>
      <c r="D39" s="23" t="s">
        <v>5</v>
      </c>
      <c r="E39" s="13">
        <f>E42</f>
        <v>8873.1</v>
      </c>
      <c r="F39" s="13">
        <f>F42+F41</f>
        <v>8873.1</v>
      </c>
      <c r="G39" s="13">
        <f>G42</f>
        <v>6512.4</v>
      </c>
      <c r="H39" s="13">
        <f>H42</f>
        <v>6108.4</v>
      </c>
      <c r="I39" s="13">
        <f>I42</f>
        <v>6084.1</v>
      </c>
      <c r="J39" s="13">
        <f>J42+J41</f>
        <v>27578</v>
      </c>
      <c r="K39" s="22">
        <f aca="true" t="shared" si="6" ref="K39:K53">E39+G39+H39+I39</f>
        <v>27578</v>
      </c>
    </row>
    <row r="40" spans="1:11" s="22" customFormat="1" ht="18.75" customHeight="1">
      <c r="A40" s="65"/>
      <c r="B40" s="83"/>
      <c r="C40" s="73"/>
      <c r="D40" s="23" t="s">
        <v>6</v>
      </c>
      <c r="E40" s="13"/>
      <c r="F40" s="13"/>
      <c r="G40" s="13"/>
      <c r="H40" s="13"/>
      <c r="I40" s="13"/>
      <c r="J40" s="13"/>
      <c r="K40" s="22">
        <f t="shared" si="6"/>
        <v>0</v>
      </c>
    </row>
    <row r="41" spans="1:11" s="22" customFormat="1" ht="20.25">
      <c r="A41" s="65"/>
      <c r="B41" s="83"/>
      <c r="C41" s="73"/>
      <c r="D41" s="23" t="s">
        <v>7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f>E41+G41+H41+I41</f>
        <v>0</v>
      </c>
      <c r="K41" s="22">
        <f t="shared" si="6"/>
        <v>0</v>
      </c>
    </row>
    <row r="42" spans="1:11" s="22" customFormat="1" ht="20.25">
      <c r="A42" s="65"/>
      <c r="B42" s="83"/>
      <c r="C42" s="73"/>
      <c r="D42" s="23" t="s">
        <v>8</v>
      </c>
      <c r="E42" s="13">
        <v>8873.1</v>
      </c>
      <c r="F42" s="13">
        <v>8873.1</v>
      </c>
      <c r="G42" s="13">
        <v>6512.4</v>
      </c>
      <c r="H42" s="13">
        <v>6108.4</v>
      </c>
      <c r="I42" s="13">
        <v>6084.1</v>
      </c>
      <c r="J42" s="13">
        <f>I42+H42+G42+E42</f>
        <v>27578</v>
      </c>
      <c r="K42" s="22">
        <f t="shared" si="6"/>
        <v>27578</v>
      </c>
    </row>
    <row r="43" spans="1:11" s="22" customFormat="1" ht="19.5" customHeight="1">
      <c r="A43" s="71"/>
      <c r="B43" s="84"/>
      <c r="C43" s="74"/>
      <c r="D43" s="23" t="s">
        <v>9</v>
      </c>
      <c r="E43" s="13"/>
      <c r="F43" s="13"/>
      <c r="G43" s="13"/>
      <c r="H43" s="13"/>
      <c r="I43" s="13"/>
      <c r="J43" s="13"/>
      <c r="K43" s="22">
        <f t="shared" si="6"/>
        <v>0</v>
      </c>
    </row>
    <row r="44" spans="1:11" s="22" customFormat="1" ht="20.25">
      <c r="A44" s="70">
        <v>6</v>
      </c>
      <c r="B44" s="66" t="s">
        <v>4</v>
      </c>
      <c r="C44" s="67" t="s">
        <v>49</v>
      </c>
      <c r="D44" s="21" t="s">
        <v>5</v>
      </c>
      <c r="E44" s="11">
        <f aca="true" t="shared" si="7" ref="E44:J44">E46+E47</f>
        <v>16059.7</v>
      </c>
      <c r="F44" s="11">
        <f t="shared" si="7"/>
        <v>15759.4918</v>
      </c>
      <c r="G44" s="11">
        <f t="shared" si="7"/>
        <v>16257.5</v>
      </c>
      <c r="H44" s="11">
        <f t="shared" si="7"/>
        <v>16036.5</v>
      </c>
      <c r="I44" s="11">
        <f t="shared" si="7"/>
        <v>16096.1</v>
      </c>
      <c r="J44" s="11">
        <f t="shared" si="7"/>
        <v>64449.799999999996</v>
      </c>
      <c r="K44" s="22">
        <f t="shared" si="6"/>
        <v>64449.799999999996</v>
      </c>
    </row>
    <row r="45" spans="1:11" s="22" customFormat="1" ht="25.5">
      <c r="A45" s="70"/>
      <c r="B45" s="66"/>
      <c r="C45" s="67"/>
      <c r="D45" s="21" t="s">
        <v>6</v>
      </c>
      <c r="E45" s="13"/>
      <c r="F45" s="13"/>
      <c r="G45" s="13"/>
      <c r="H45" s="13"/>
      <c r="I45" s="13"/>
      <c r="J45" s="13"/>
      <c r="K45" s="22">
        <f t="shared" si="6"/>
        <v>0</v>
      </c>
    </row>
    <row r="46" spans="1:11" s="22" customFormat="1" ht="20.25">
      <c r="A46" s="70"/>
      <c r="B46" s="66"/>
      <c r="C46" s="67"/>
      <c r="D46" s="21" t="s">
        <v>7</v>
      </c>
      <c r="E46" s="13"/>
      <c r="F46" s="13"/>
      <c r="G46" s="13"/>
      <c r="H46" s="13"/>
      <c r="I46" s="13"/>
      <c r="J46" s="13">
        <f>E46</f>
        <v>0</v>
      </c>
      <c r="K46" s="22">
        <f t="shared" si="6"/>
        <v>0</v>
      </c>
    </row>
    <row r="47" spans="1:11" s="22" customFormat="1" ht="20.25">
      <c r="A47" s="70"/>
      <c r="B47" s="66"/>
      <c r="C47" s="67"/>
      <c r="D47" s="21" t="s">
        <v>8</v>
      </c>
      <c r="E47" s="13">
        <f>E57</f>
        <v>16059.7</v>
      </c>
      <c r="F47" s="13">
        <f>F57</f>
        <v>15759.4918</v>
      </c>
      <c r="G47" s="13">
        <f>G57</f>
        <v>16257.5</v>
      </c>
      <c r="H47" s="13">
        <f>H57</f>
        <v>16036.5</v>
      </c>
      <c r="I47" s="13">
        <f>I57</f>
        <v>16096.1</v>
      </c>
      <c r="J47" s="13">
        <f>E47+G47+H47+I47</f>
        <v>64449.799999999996</v>
      </c>
      <c r="K47" s="22">
        <f t="shared" si="6"/>
        <v>64449.799999999996</v>
      </c>
    </row>
    <row r="48" spans="1:11" s="22" customFormat="1" ht="46.5" customHeight="1">
      <c r="A48" s="70"/>
      <c r="B48" s="66"/>
      <c r="C48" s="67"/>
      <c r="D48" s="21" t="s">
        <v>9</v>
      </c>
      <c r="E48" s="13"/>
      <c r="F48" s="13"/>
      <c r="G48" s="13"/>
      <c r="H48" s="13"/>
      <c r="I48" s="13"/>
      <c r="J48" s="13"/>
      <c r="K48" s="22">
        <f t="shared" si="6"/>
        <v>0</v>
      </c>
    </row>
    <row r="49" spans="1:11" s="22" customFormat="1" ht="11.25" customHeight="1">
      <c r="A49" s="70"/>
      <c r="B49" s="68" t="s">
        <v>16</v>
      </c>
      <c r="C49" s="66"/>
      <c r="D49" s="23" t="s">
        <v>5</v>
      </c>
      <c r="E49" s="13"/>
      <c r="F49" s="13"/>
      <c r="G49" s="13"/>
      <c r="H49" s="13"/>
      <c r="I49" s="13"/>
      <c r="J49" s="13"/>
      <c r="K49" s="22">
        <f t="shared" si="6"/>
        <v>0</v>
      </c>
    </row>
    <row r="50" spans="1:11" s="22" customFormat="1" ht="15" customHeight="1">
      <c r="A50" s="70"/>
      <c r="B50" s="68"/>
      <c r="C50" s="66"/>
      <c r="D50" s="23" t="s">
        <v>6</v>
      </c>
      <c r="E50" s="13"/>
      <c r="F50" s="13"/>
      <c r="G50" s="13"/>
      <c r="H50" s="13"/>
      <c r="I50" s="13"/>
      <c r="J50" s="13"/>
      <c r="K50" s="22">
        <f t="shared" si="6"/>
        <v>0</v>
      </c>
    </row>
    <row r="51" spans="1:11" s="22" customFormat="1" ht="11.25" customHeight="1">
      <c r="A51" s="70"/>
      <c r="B51" s="68"/>
      <c r="C51" s="66"/>
      <c r="D51" s="23" t="s">
        <v>7</v>
      </c>
      <c r="E51" s="13"/>
      <c r="F51" s="13"/>
      <c r="G51" s="13"/>
      <c r="H51" s="13"/>
      <c r="I51" s="13"/>
      <c r="J51" s="13"/>
      <c r="K51" s="22">
        <f t="shared" si="6"/>
        <v>0</v>
      </c>
    </row>
    <row r="52" spans="1:11" s="22" customFormat="1" ht="12" customHeight="1">
      <c r="A52" s="70"/>
      <c r="B52" s="68"/>
      <c r="C52" s="66"/>
      <c r="D52" s="23" t="s">
        <v>8</v>
      </c>
      <c r="E52" s="13"/>
      <c r="F52" s="13"/>
      <c r="G52" s="13"/>
      <c r="H52" s="13"/>
      <c r="I52" s="13"/>
      <c r="J52" s="13"/>
      <c r="K52" s="22">
        <f t="shared" si="6"/>
        <v>0</v>
      </c>
    </row>
    <row r="53" spans="1:11" s="22" customFormat="1" ht="11.25" customHeight="1">
      <c r="A53" s="70"/>
      <c r="B53" s="68"/>
      <c r="C53" s="66"/>
      <c r="D53" s="23" t="s">
        <v>9</v>
      </c>
      <c r="E53" s="13"/>
      <c r="F53" s="13"/>
      <c r="G53" s="13"/>
      <c r="H53" s="13"/>
      <c r="I53" s="13"/>
      <c r="J53" s="13"/>
      <c r="K53" s="22">
        <f t="shared" si="6"/>
        <v>0</v>
      </c>
    </row>
    <row r="54" spans="1:11" s="22" customFormat="1" ht="20.25">
      <c r="A54" s="70"/>
      <c r="B54" s="69" t="s">
        <v>10</v>
      </c>
      <c r="C54" s="66" t="s">
        <v>20</v>
      </c>
      <c r="D54" s="23" t="s">
        <v>5</v>
      </c>
      <c r="E54" s="13">
        <f aca="true" t="shared" si="8" ref="E54:J54">E56+E57</f>
        <v>16059.7</v>
      </c>
      <c r="F54" s="18">
        <f t="shared" si="8"/>
        <v>15759.4918</v>
      </c>
      <c r="G54" s="13">
        <f t="shared" si="8"/>
        <v>16257.5</v>
      </c>
      <c r="H54" s="13">
        <f t="shared" si="8"/>
        <v>16036.5</v>
      </c>
      <c r="I54" s="13">
        <f t="shared" si="8"/>
        <v>16096.1</v>
      </c>
      <c r="J54" s="13">
        <f t="shared" si="8"/>
        <v>64449.8</v>
      </c>
      <c r="K54" s="22">
        <f aca="true" t="shared" si="9" ref="K54:K102">E54+G54+H54+I54</f>
        <v>64449.799999999996</v>
      </c>
    </row>
    <row r="55" spans="1:11" s="22" customFormat="1" ht="20.25">
      <c r="A55" s="70"/>
      <c r="B55" s="69"/>
      <c r="C55" s="66"/>
      <c r="D55" s="23" t="s">
        <v>6</v>
      </c>
      <c r="E55" s="13"/>
      <c r="F55" s="13"/>
      <c r="G55" s="13"/>
      <c r="H55" s="13"/>
      <c r="I55" s="13"/>
      <c r="J55" s="13"/>
      <c r="K55" s="22">
        <f t="shared" si="9"/>
        <v>0</v>
      </c>
    </row>
    <row r="56" spans="1:11" s="22" customFormat="1" ht="20.25">
      <c r="A56" s="70"/>
      <c r="B56" s="69"/>
      <c r="C56" s="66"/>
      <c r="D56" s="23" t="s">
        <v>7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22">
        <f t="shared" si="9"/>
        <v>0</v>
      </c>
    </row>
    <row r="57" spans="1:11" s="22" customFormat="1" ht="20.25">
      <c r="A57" s="70"/>
      <c r="B57" s="69"/>
      <c r="C57" s="66"/>
      <c r="D57" s="23" t="s">
        <v>8</v>
      </c>
      <c r="E57" s="13">
        <v>16059.7</v>
      </c>
      <c r="F57" s="18">
        <v>15759.4918</v>
      </c>
      <c r="G57" s="13">
        <v>16257.5</v>
      </c>
      <c r="H57" s="13">
        <v>16036.5</v>
      </c>
      <c r="I57" s="13">
        <v>16096.1</v>
      </c>
      <c r="J57" s="17">
        <f>I57+H57+G57+E57</f>
        <v>64449.8</v>
      </c>
      <c r="K57" s="22">
        <f t="shared" si="9"/>
        <v>64449.799999999996</v>
      </c>
    </row>
    <row r="58" spans="1:11" s="22" customFormat="1" ht="20.25" customHeight="1">
      <c r="A58" s="70"/>
      <c r="B58" s="69"/>
      <c r="C58" s="66"/>
      <c r="D58" s="23" t="s">
        <v>9</v>
      </c>
      <c r="E58" s="13"/>
      <c r="F58" s="13"/>
      <c r="G58" s="13"/>
      <c r="H58" s="13"/>
      <c r="I58" s="13"/>
      <c r="J58" s="13"/>
      <c r="K58" s="22">
        <f t="shared" si="9"/>
        <v>0</v>
      </c>
    </row>
    <row r="59" spans="1:11" s="22" customFormat="1" ht="20.25">
      <c r="A59" s="70">
        <v>8</v>
      </c>
      <c r="B59" s="66" t="s">
        <v>4</v>
      </c>
      <c r="C59" s="67" t="s">
        <v>65</v>
      </c>
      <c r="D59" s="21" t="s">
        <v>5</v>
      </c>
      <c r="E59" s="11">
        <f>E61+E62</f>
        <v>13563.5</v>
      </c>
      <c r="F59" s="11">
        <f>F61+F62</f>
        <v>13563.5</v>
      </c>
      <c r="G59" s="11">
        <f>G61+G62</f>
        <v>14535</v>
      </c>
      <c r="H59" s="11">
        <f>H61+H62</f>
        <v>14340.2</v>
      </c>
      <c r="I59" s="11">
        <f>I61+I62</f>
        <v>14480</v>
      </c>
      <c r="J59" s="11">
        <f>E59+G59+H59+I59</f>
        <v>56918.7</v>
      </c>
      <c r="K59" s="22">
        <f t="shared" si="9"/>
        <v>56918.7</v>
      </c>
    </row>
    <row r="60" spans="1:11" s="22" customFormat="1" ht="25.5">
      <c r="A60" s="70"/>
      <c r="B60" s="66"/>
      <c r="C60" s="67"/>
      <c r="D60" s="21" t="s">
        <v>6</v>
      </c>
      <c r="E60" s="13"/>
      <c r="F60" s="13"/>
      <c r="G60" s="13"/>
      <c r="H60" s="13"/>
      <c r="I60" s="13"/>
      <c r="J60" s="13">
        <f>E60+G60+H60+I60</f>
        <v>0</v>
      </c>
      <c r="K60" s="22">
        <f t="shared" si="9"/>
        <v>0</v>
      </c>
    </row>
    <row r="61" spans="1:11" s="22" customFormat="1" ht="20.25">
      <c r="A61" s="70"/>
      <c r="B61" s="66"/>
      <c r="C61" s="67"/>
      <c r="D61" s="21" t="s">
        <v>7</v>
      </c>
      <c r="E61" s="13">
        <f>E71</f>
        <v>4303.6</v>
      </c>
      <c r="F61" s="13">
        <f aca="true" t="shared" si="10" ref="F61:I62">F71</f>
        <v>4303.6</v>
      </c>
      <c r="G61" s="13">
        <f>G71</f>
        <v>4690.9</v>
      </c>
      <c r="H61" s="13">
        <f>H71</f>
        <v>4690.9</v>
      </c>
      <c r="I61" s="13">
        <f t="shared" si="10"/>
        <v>4690.9</v>
      </c>
      <c r="J61" s="13">
        <f>E61+G61+H61+I61</f>
        <v>18376.3</v>
      </c>
      <c r="K61" s="22">
        <f t="shared" si="9"/>
        <v>18376.3</v>
      </c>
    </row>
    <row r="62" spans="1:11" s="22" customFormat="1" ht="20.25">
      <c r="A62" s="70"/>
      <c r="B62" s="66"/>
      <c r="C62" s="67"/>
      <c r="D62" s="21" t="s">
        <v>8</v>
      </c>
      <c r="E62" s="13">
        <f>E72</f>
        <v>9259.9</v>
      </c>
      <c r="F62" s="13">
        <f t="shared" si="10"/>
        <v>9259.9</v>
      </c>
      <c r="G62" s="13">
        <f>G72</f>
        <v>9844.1</v>
      </c>
      <c r="H62" s="13">
        <f>H72</f>
        <v>9649.300000000001</v>
      </c>
      <c r="I62" s="13">
        <f t="shared" si="10"/>
        <v>9789.1</v>
      </c>
      <c r="J62" s="13">
        <f>E62+G62+H62+I62</f>
        <v>38542.4</v>
      </c>
      <c r="K62" s="22">
        <f t="shared" si="9"/>
        <v>38542.4</v>
      </c>
    </row>
    <row r="63" spans="1:11" s="22" customFormat="1" ht="25.5">
      <c r="A63" s="70"/>
      <c r="B63" s="66"/>
      <c r="C63" s="67"/>
      <c r="D63" s="21" t="s">
        <v>9</v>
      </c>
      <c r="E63" s="13"/>
      <c r="F63" s="13"/>
      <c r="G63" s="13"/>
      <c r="H63" s="13"/>
      <c r="I63" s="13"/>
      <c r="J63" s="13"/>
      <c r="K63" s="22">
        <f t="shared" si="9"/>
        <v>0</v>
      </c>
    </row>
    <row r="64" spans="1:11" s="22" customFormat="1" ht="14.25" customHeight="1">
      <c r="A64" s="70"/>
      <c r="B64" s="68" t="s">
        <v>16</v>
      </c>
      <c r="C64" s="66"/>
      <c r="D64" s="23" t="s">
        <v>5</v>
      </c>
      <c r="E64" s="13"/>
      <c r="F64" s="13"/>
      <c r="G64" s="13"/>
      <c r="H64" s="13"/>
      <c r="I64" s="13"/>
      <c r="J64" s="13"/>
      <c r="K64" s="22">
        <f t="shared" si="9"/>
        <v>0</v>
      </c>
    </row>
    <row r="65" spans="1:11" s="22" customFormat="1" ht="12" customHeight="1">
      <c r="A65" s="70"/>
      <c r="B65" s="68"/>
      <c r="C65" s="66"/>
      <c r="D65" s="23" t="s">
        <v>6</v>
      </c>
      <c r="E65" s="13"/>
      <c r="F65" s="13"/>
      <c r="G65" s="13"/>
      <c r="H65" s="13"/>
      <c r="I65" s="13"/>
      <c r="J65" s="13"/>
      <c r="K65" s="22">
        <f t="shared" si="9"/>
        <v>0</v>
      </c>
    </row>
    <row r="66" spans="1:11" s="22" customFormat="1" ht="11.25" customHeight="1">
      <c r="A66" s="70"/>
      <c r="B66" s="68"/>
      <c r="C66" s="66"/>
      <c r="D66" s="23" t="s">
        <v>7</v>
      </c>
      <c r="E66" s="13"/>
      <c r="F66" s="13"/>
      <c r="G66" s="13"/>
      <c r="H66" s="13"/>
      <c r="I66" s="13"/>
      <c r="J66" s="13"/>
      <c r="K66" s="22">
        <f t="shared" si="9"/>
        <v>0</v>
      </c>
    </row>
    <row r="67" spans="1:11" s="22" customFormat="1" ht="13.5" customHeight="1">
      <c r="A67" s="70"/>
      <c r="B67" s="68"/>
      <c r="C67" s="66"/>
      <c r="D67" s="23" t="s">
        <v>8</v>
      </c>
      <c r="E67" s="13"/>
      <c r="F67" s="13"/>
      <c r="G67" s="13"/>
      <c r="H67" s="13"/>
      <c r="I67" s="13"/>
      <c r="J67" s="13"/>
      <c r="K67" s="22">
        <f t="shared" si="9"/>
        <v>0</v>
      </c>
    </row>
    <row r="68" spans="1:11" s="22" customFormat="1" ht="14.25" customHeight="1">
      <c r="A68" s="70"/>
      <c r="B68" s="68"/>
      <c r="C68" s="66"/>
      <c r="D68" s="23" t="s">
        <v>9</v>
      </c>
      <c r="E68" s="13"/>
      <c r="F68" s="13"/>
      <c r="G68" s="13"/>
      <c r="H68" s="13"/>
      <c r="I68" s="13"/>
      <c r="J68" s="13"/>
      <c r="K68" s="22">
        <f t="shared" si="9"/>
        <v>0</v>
      </c>
    </row>
    <row r="69" spans="1:11" s="22" customFormat="1" ht="20.25">
      <c r="A69" s="70"/>
      <c r="B69" s="69" t="s">
        <v>14</v>
      </c>
      <c r="C69" s="66" t="s">
        <v>22</v>
      </c>
      <c r="D69" s="23" t="s">
        <v>5</v>
      </c>
      <c r="E69" s="13">
        <f aca="true" t="shared" si="11" ref="E69:J69">E71+E72</f>
        <v>13563.5</v>
      </c>
      <c r="F69" s="13">
        <f t="shared" si="11"/>
        <v>13563.5</v>
      </c>
      <c r="G69" s="13">
        <f t="shared" si="11"/>
        <v>14535</v>
      </c>
      <c r="H69" s="13">
        <f t="shared" si="11"/>
        <v>14340.2</v>
      </c>
      <c r="I69" s="13">
        <f t="shared" si="11"/>
        <v>14480</v>
      </c>
      <c r="J69" s="13">
        <f t="shared" si="11"/>
        <v>56918.7</v>
      </c>
      <c r="K69" s="22">
        <f t="shared" si="9"/>
        <v>56918.7</v>
      </c>
    </row>
    <row r="70" spans="1:11" s="22" customFormat="1" ht="20.25">
      <c r="A70" s="70"/>
      <c r="B70" s="69"/>
      <c r="C70" s="66"/>
      <c r="D70" s="23" t="s">
        <v>6</v>
      </c>
      <c r="E70" s="13"/>
      <c r="F70" s="13"/>
      <c r="G70" s="13"/>
      <c r="H70" s="13"/>
      <c r="I70" s="13"/>
      <c r="J70" s="13"/>
      <c r="K70" s="22">
        <f t="shared" si="9"/>
        <v>0</v>
      </c>
    </row>
    <row r="71" spans="1:11" s="22" customFormat="1" ht="20.25">
      <c r="A71" s="70"/>
      <c r="B71" s="69"/>
      <c r="C71" s="66"/>
      <c r="D71" s="23" t="s">
        <v>7</v>
      </c>
      <c r="E71" s="13">
        <v>4303.6</v>
      </c>
      <c r="F71" s="13">
        <v>4303.6</v>
      </c>
      <c r="G71" s="13">
        <v>4690.9</v>
      </c>
      <c r="H71" s="13">
        <v>4690.9</v>
      </c>
      <c r="I71" s="13">
        <v>4690.9</v>
      </c>
      <c r="J71" s="13">
        <f>I71+H71+G71+E71</f>
        <v>18376.3</v>
      </c>
      <c r="K71" s="22">
        <f t="shared" si="9"/>
        <v>18376.3</v>
      </c>
    </row>
    <row r="72" spans="1:11" s="22" customFormat="1" ht="20.25">
      <c r="A72" s="70"/>
      <c r="B72" s="69"/>
      <c r="C72" s="66"/>
      <c r="D72" s="23" t="s">
        <v>8</v>
      </c>
      <c r="E72" s="13">
        <f>13563.5-4303.6</f>
        <v>9259.9</v>
      </c>
      <c r="F72" s="13">
        <f>13563.5-4303.6</f>
        <v>9259.9</v>
      </c>
      <c r="G72" s="13">
        <f>14535-4690.9</f>
        <v>9844.1</v>
      </c>
      <c r="H72" s="13">
        <f>14340.2-4690.9</f>
        <v>9649.300000000001</v>
      </c>
      <c r="I72" s="13">
        <f>14480-4690.9</f>
        <v>9789.1</v>
      </c>
      <c r="J72" s="13">
        <f>I72+H72+G72+E72</f>
        <v>38542.4</v>
      </c>
      <c r="K72" s="22">
        <f t="shared" si="9"/>
        <v>38542.4</v>
      </c>
    </row>
    <row r="73" spans="1:11" s="22" customFormat="1" ht="20.25" customHeight="1">
      <c r="A73" s="70"/>
      <c r="B73" s="69"/>
      <c r="C73" s="66"/>
      <c r="D73" s="23" t="s">
        <v>9</v>
      </c>
      <c r="E73" s="13"/>
      <c r="F73" s="13"/>
      <c r="G73" s="13"/>
      <c r="H73" s="13"/>
      <c r="I73" s="13"/>
      <c r="J73" s="13"/>
      <c r="K73" s="22">
        <f t="shared" si="9"/>
        <v>0</v>
      </c>
    </row>
    <row r="74" spans="1:11" s="22" customFormat="1" ht="20.25">
      <c r="A74" s="78">
        <v>9</v>
      </c>
      <c r="B74" s="66" t="s">
        <v>4</v>
      </c>
      <c r="C74" s="67" t="s">
        <v>66</v>
      </c>
      <c r="D74" s="21" t="s">
        <v>5</v>
      </c>
      <c r="E74" s="11">
        <f>E76+E77</f>
        <v>0</v>
      </c>
      <c r="F74" s="33">
        <f>F76+F77+F75</f>
        <v>0</v>
      </c>
      <c r="G74" s="11">
        <f>G76+G77</f>
        <v>336.8</v>
      </c>
      <c r="H74" s="11">
        <f>H76+H77</f>
        <v>494.7</v>
      </c>
      <c r="I74" s="11">
        <f>I75+I76+I77</f>
        <v>487.4</v>
      </c>
      <c r="J74" s="11">
        <f>E74+G74+H74+I74</f>
        <v>1318.9</v>
      </c>
      <c r="K74" s="22">
        <f aca="true" t="shared" si="12" ref="K74:K88">E74+G74+H74+I74</f>
        <v>1318.9</v>
      </c>
    </row>
    <row r="75" spans="1:11" s="22" customFormat="1" ht="25.5">
      <c r="A75" s="65"/>
      <c r="B75" s="66"/>
      <c r="C75" s="67"/>
      <c r="D75" s="21" t="s">
        <v>6</v>
      </c>
      <c r="E75" s="13">
        <v>0</v>
      </c>
      <c r="F75" s="13">
        <f aca="true" t="shared" si="13" ref="F75:H76">F85</f>
        <v>0</v>
      </c>
      <c r="G75" s="13">
        <v>0</v>
      </c>
      <c r="H75" s="13">
        <v>0</v>
      </c>
      <c r="I75" s="13">
        <v>0</v>
      </c>
      <c r="J75" s="13">
        <f>E75+G75+H75+I75</f>
        <v>0</v>
      </c>
      <c r="K75" s="22">
        <f t="shared" si="12"/>
        <v>0</v>
      </c>
    </row>
    <row r="76" spans="1:11" s="22" customFormat="1" ht="20.25">
      <c r="A76" s="65"/>
      <c r="B76" s="66"/>
      <c r="C76" s="67"/>
      <c r="D76" s="21" t="s">
        <v>7</v>
      </c>
      <c r="E76" s="13">
        <f>E86</f>
        <v>0</v>
      </c>
      <c r="F76" s="13">
        <f>F86</f>
        <v>0</v>
      </c>
      <c r="G76" s="13">
        <f t="shared" si="13"/>
        <v>320</v>
      </c>
      <c r="H76" s="13">
        <f t="shared" si="13"/>
        <v>470</v>
      </c>
      <c r="I76" s="13">
        <f>I86</f>
        <v>463</v>
      </c>
      <c r="J76" s="13">
        <f>E76+G76+H76+I76</f>
        <v>1253</v>
      </c>
      <c r="K76" s="22">
        <f t="shared" si="12"/>
        <v>1253</v>
      </c>
    </row>
    <row r="77" spans="1:11" s="22" customFormat="1" ht="20.25">
      <c r="A77" s="65"/>
      <c r="B77" s="66"/>
      <c r="C77" s="67"/>
      <c r="D77" s="21" t="s">
        <v>8</v>
      </c>
      <c r="E77" s="13">
        <f>E87</f>
        <v>0</v>
      </c>
      <c r="F77" s="13">
        <f>F87</f>
        <v>0</v>
      </c>
      <c r="G77" s="13">
        <f>G87</f>
        <v>16.8</v>
      </c>
      <c r="H77" s="13">
        <f>H87</f>
        <v>24.7</v>
      </c>
      <c r="I77" s="13">
        <f>I87</f>
        <v>24.4</v>
      </c>
      <c r="J77" s="13">
        <f>E77+G77+H77+I77</f>
        <v>65.9</v>
      </c>
      <c r="K77" s="22">
        <f t="shared" si="12"/>
        <v>65.9</v>
      </c>
    </row>
    <row r="78" spans="1:11" s="22" customFormat="1" ht="25.5">
      <c r="A78" s="65"/>
      <c r="B78" s="66"/>
      <c r="C78" s="67"/>
      <c r="D78" s="21" t="s">
        <v>9</v>
      </c>
      <c r="E78" s="13"/>
      <c r="F78" s="13"/>
      <c r="G78" s="13"/>
      <c r="H78" s="13"/>
      <c r="I78" s="13"/>
      <c r="J78" s="13"/>
      <c r="K78" s="22">
        <f t="shared" si="12"/>
        <v>0</v>
      </c>
    </row>
    <row r="79" spans="1:11" s="22" customFormat="1" ht="12" customHeight="1">
      <c r="A79" s="65"/>
      <c r="B79" s="68" t="s">
        <v>16</v>
      </c>
      <c r="C79" s="66"/>
      <c r="D79" s="23" t="s">
        <v>5</v>
      </c>
      <c r="E79" s="13"/>
      <c r="F79" s="13"/>
      <c r="G79" s="13"/>
      <c r="H79" s="13"/>
      <c r="I79" s="13"/>
      <c r="J79" s="13"/>
      <c r="K79" s="22">
        <f t="shared" si="12"/>
        <v>0</v>
      </c>
    </row>
    <row r="80" spans="1:11" s="22" customFormat="1" ht="11.25" customHeight="1">
      <c r="A80" s="65"/>
      <c r="B80" s="68"/>
      <c r="C80" s="66"/>
      <c r="D80" s="23" t="s">
        <v>6</v>
      </c>
      <c r="E80" s="13"/>
      <c r="F80" s="13"/>
      <c r="G80" s="13"/>
      <c r="H80" s="13"/>
      <c r="I80" s="13"/>
      <c r="J80" s="13"/>
      <c r="K80" s="22">
        <f t="shared" si="12"/>
        <v>0</v>
      </c>
    </row>
    <row r="81" spans="1:11" s="22" customFormat="1" ht="13.5" customHeight="1">
      <c r="A81" s="65"/>
      <c r="B81" s="68"/>
      <c r="C81" s="66"/>
      <c r="D81" s="23" t="s">
        <v>7</v>
      </c>
      <c r="E81" s="13"/>
      <c r="F81" s="13"/>
      <c r="G81" s="13"/>
      <c r="H81" s="13"/>
      <c r="I81" s="13"/>
      <c r="J81" s="13"/>
      <c r="K81" s="22">
        <f t="shared" si="12"/>
        <v>0</v>
      </c>
    </row>
    <row r="82" spans="1:11" s="22" customFormat="1" ht="12" customHeight="1">
      <c r="A82" s="65"/>
      <c r="B82" s="68"/>
      <c r="C82" s="66"/>
      <c r="D82" s="23" t="s">
        <v>8</v>
      </c>
      <c r="E82" s="13"/>
      <c r="F82" s="13"/>
      <c r="G82" s="13"/>
      <c r="H82" s="13"/>
      <c r="I82" s="13"/>
      <c r="J82" s="13"/>
      <c r="K82" s="22">
        <f t="shared" si="12"/>
        <v>0</v>
      </c>
    </row>
    <row r="83" spans="1:11" s="22" customFormat="1" ht="15" customHeight="1">
      <c r="A83" s="65"/>
      <c r="B83" s="68"/>
      <c r="C83" s="66"/>
      <c r="D83" s="23" t="s">
        <v>9</v>
      </c>
      <c r="E83" s="13"/>
      <c r="F83" s="13"/>
      <c r="G83" s="13"/>
      <c r="H83" s="13"/>
      <c r="I83" s="13"/>
      <c r="J83" s="13"/>
      <c r="K83" s="22">
        <f t="shared" si="12"/>
        <v>0</v>
      </c>
    </row>
    <row r="84" spans="1:11" s="22" customFormat="1" ht="20.25">
      <c r="A84" s="65"/>
      <c r="B84" s="69" t="s">
        <v>43</v>
      </c>
      <c r="C84" s="66" t="s">
        <v>91</v>
      </c>
      <c r="D84" s="23" t="s">
        <v>5</v>
      </c>
      <c r="E84" s="13">
        <f>E86+E87</f>
        <v>0</v>
      </c>
      <c r="F84" s="13">
        <f>F86+F87+F85</f>
        <v>0</v>
      </c>
      <c r="G84" s="13">
        <f>G86+G87</f>
        <v>336.8</v>
      </c>
      <c r="H84" s="13">
        <f>H86+H87</f>
        <v>494.7</v>
      </c>
      <c r="I84" s="13">
        <f>I86+I87+I85</f>
        <v>487.4</v>
      </c>
      <c r="J84" s="13">
        <f>J86+J87+J85</f>
        <v>1318.9</v>
      </c>
      <c r="K84" s="22">
        <f t="shared" si="12"/>
        <v>1318.9</v>
      </c>
    </row>
    <row r="85" spans="1:11" s="22" customFormat="1" ht="20.25">
      <c r="A85" s="65"/>
      <c r="B85" s="69"/>
      <c r="C85" s="66"/>
      <c r="D85" s="23" t="s">
        <v>6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f>I85+H85+G85+E85</f>
        <v>0</v>
      </c>
      <c r="K85" s="22">
        <f t="shared" si="12"/>
        <v>0</v>
      </c>
    </row>
    <row r="86" spans="1:11" s="22" customFormat="1" ht="20.25">
      <c r="A86" s="65"/>
      <c r="B86" s="69"/>
      <c r="C86" s="66"/>
      <c r="D86" s="23" t="s">
        <v>7</v>
      </c>
      <c r="E86" s="13">
        <v>0</v>
      </c>
      <c r="F86" s="13">
        <v>0</v>
      </c>
      <c r="G86" s="13">
        <v>320</v>
      </c>
      <c r="H86" s="13">
        <v>470</v>
      </c>
      <c r="I86" s="13">
        <v>463</v>
      </c>
      <c r="J86" s="13">
        <f>I86+H86+G86+E86</f>
        <v>1253</v>
      </c>
      <c r="K86" s="22">
        <f t="shared" si="12"/>
        <v>1253</v>
      </c>
    </row>
    <row r="87" spans="1:11" s="22" customFormat="1" ht="20.25">
      <c r="A87" s="65"/>
      <c r="B87" s="69"/>
      <c r="C87" s="66"/>
      <c r="D87" s="23" t="s">
        <v>8</v>
      </c>
      <c r="E87" s="13">
        <v>0</v>
      </c>
      <c r="F87" s="13">
        <v>0</v>
      </c>
      <c r="G87" s="13">
        <v>16.8</v>
      </c>
      <c r="H87" s="13">
        <v>24.7</v>
      </c>
      <c r="I87" s="13">
        <v>24.4</v>
      </c>
      <c r="J87" s="13">
        <f>I87+H87+G87+E87</f>
        <v>65.89999999999999</v>
      </c>
      <c r="K87" s="22">
        <f t="shared" si="12"/>
        <v>65.9</v>
      </c>
    </row>
    <row r="88" spans="1:11" s="22" customFormat="1" ht="20.25" customHeight="1">
      <c r="A88" s="71"/>
      <c r="B88" s="69"/>
      <c r="C88" s="66"/>
      <c r="D88" s="23" t="s">
        <v>9</v>
      </c>
      <c r="E88" s="13"/>
      <c r="F88" s="13"/>
      <c r="G88" s="13"/>
      <c r="H88" s="13"/>
      <c r="I88" s="13"/>
      <c r="J88" s="13"/>
      <c r="K88" s="22">
        <f t="shared" si="12"/>
        <v>0</v>
      </c>
    </row>
    <row r="89" spans="1:11" s="22" customFormat="1" ht="20.25">
      <c r="A89" s="78">
        <v>10</v>
      </c>
      <c r="B89" s="66" t="s">
        <v>4</v>
      </c>
      <c r="C89" s="67" t="s">
        <v>67</v>
      </c>
      <c r="D89" s="21" t="s">
        <v>5</v>
      </c>
      <c r="E89" s="11">
        <f aca="true" t="shared" si="14" ref="E89:J89">E91+E92</f>
        <v>13060.5</v>
      </c>
      <c r="F89" s="24">
        <f t="shared" si="14"/>
        <v>13060.5</v>
      </c>
      <c r="G89" s="11">
        <f t="shared" si="14"/>
        <v>12529.5</v>
      </c>
      <c r="H89" s="11">
        <f t="shared" si="14"/>
        <v>12132.6</v>
      </c>
      <c r="I89" s="11">
        <f t="shared" si="14"/>
        <v>12428.7</v>
      </c>
      <c r="J89" s="11">
        <f t="shared" si="14"/>
        <v>50151.3</v>
      </c>
      <c r="K89" s="22">
        <f t="shared" si="9"/>
        <v>50151.3</v>
      </c>
    </row>
    <row r="90" spans="1:11" s="22" customFormat="1" ht="25.5">
      <c r="A90" s="65"/>
      <c r="B90" s="66"/>
      <c r="C90" s="67"/>
      <c r="D90" s="21" t="s">
        <v>6</v>
      </c>
      <c r="E90" s="13"/>
      <c r="F90" s="13"/>
      <c r="G90" s="13"/>
      <c r="H90" s="13"/>
      <c r="I90" s="13"/>
      <c r="J90" s="13"/>
      <c r="K90" s="22">
        <f t="shared" si="9"/>
        <v>0</v>
      </c>
    </row>
    <row r="91" spans="1:11" s="22" customFormat="1" ht="20.25">
      <c r="A91" s="65"/>
      <c r="B91" s="66"/>
      <c r="C91" s="67"/>
      <c r="D91" s="21" t="s">
        <v>7</v>
      </c>
      <c r="E91" s="13">
        <f aca="true" t="shared" si="15" ref="E91:I92">E101</f>
        <v>0</v>
      </c>
      <c r="F91" s="13">
        <f t="shared" si="15"/>
        <v>0</v>
      </c>
      <c r="G91" s="13">
        <f t="shared" si="15"/>
        <v>0</v>
      </c>
      <c r="H91" s="13">
        <f t="shared" si="15"/>
        <v>0</v>
      </c>
      <c r="I91" s="13">
        <f t="shared" si="15"/>
        <v>0</v>
      </c>
      <c r="J91" s="13">
        <f>E91+G91+H91+I91</f>
        <v>0</v>
      </c>
      <c r="K91" s="22">
        <f t="shared" si="9"/>
        <v>0</v>
      </c>
    </row>
    <row r="92" spans="1:11" s="22" customFormat="1" ht="20.25">
      <c r="A92" s="65"/>
      <c r="B92" s="66"/>
      <c r="C92" s="67"/>
      <c r="D92" s="21" t="s">
        <v>8</v>
      </c>
      <c r="E92" s="13">
        <f t="shared" si="15"/>
        <v>13060.5</v>
      </c>
      <c r="F92" s="13">
        <f t="shared" si="15"/>
        <v>13060.5</v>
      </c>
      <c r="G92" s="13">
        <f t="shared" si="15"/>
        <v>12529.5</v>
      </c>
      <c r="H92" s="13">
        <f t="shared" si="15"/>
        <v>12132.6</v>
      </c>
      <c r="I92" s="13">
        <f t="shared" si="15"/>
        <v>12428.7</v>
      </c>
      <c r="J92" s="13">
        <f>E92+G92+H92+I92</f>
        <v>50151.3</v>
      </c>
      <c r="K92" s="22">
        <f t="shared" si="9"/>
        <v>50151.3</v>
      </c>
    </row>
    <row r="93" spans="1:11" s="22" customFormat="1" ht="25.5">
      <c r="A93" s="65"/>
      <c r="B93" s="66"/>
      <c r="C93" s="67"/>
      <c r="D93" s="21" t="s">
        <v>9</v>
      </c>
      <c r="E93" s="13"/>
      <c r="F93" s="13"/>
      <c r="G93" s="13"/>
      <c r="H93" s="13"/>
      <c r="I93" s="13"/>
      <c r="J93" s="13"/>
      <c r="K93" s="22">
        <f t="shared" si="9"/>
        <v>0</v>
      </c>
    </row>
    <row r="94" spans="1:11" s="22" customFormat="1" ht="11.25" customHeight="1">
      <c r="A94" s="65"/>
      <c r="B94" s="68" t="s">
        <v>16</v>
      </c>
      <c r="C94" s="66"/>
      <c r="D94" s="23" t="s">
        <v>5</v>
      </c>
      <c r="E94" s="13"/>
      <c r="F94" s="13"/>
      <c r="G94" s="13"/>
      <c r="H94" s="13"/>
      <c r="I94" s="13"/>
      <c r="J94" s="13"/>
      <c r="K94" s="22">
        <f t="shared" si="9"/>
        <v>0</v>
      </c>
    </row>
    <row r="95" spans="1:11" s="22" customFormat="1" ht="13.5" customHeight="1">
      <c r="A95" s="65"/>
      <c r="B95" s="68"/>
      <c r="C95" s="66"/>
      <c r="D95" s="23" t="s">
        <v>6</v>
      </c>
      <c r="E95" s="13"/>
      <c r="F95" s="13"/>
      <c r="G95" s="13"/>
      <c r="H95" s="13"/>
      <c r="I95" s="13"/>
      <c r="J95" s="13"/>
      <c r="K95" s="22">
        <f t="shared" si="9"/>
        <v>0</v>
      </c>
    </row>
    <row r="96" spans="1:11" s="22" customFormat="1" ht="13.5" customHeight="1">
      <c r="A96" s="65"/>
      <c r="B96" s="68"/>
      <c r="C96" s="66"/>
      <c r="D96" s="23" t="s">
        <v>7</v>
      </c>
      <c r="E96" s="13"/>
      <c r="F96" s="13"/>
      <c r="G96" s="13"/>
      <c r="H96" s="13"/>
      <c r="I96" s="13"/>
      <c r="J96" s="13"/>
      <c r="K96" s="22">
        <f t="shared" si="9"/>
        <v>0</v>
      </c>
    </row>
    <row r="97" spans="1:11" s="22" customFormat="1" ht="10.5" customHeight="1">
      <c r="A97" s="65"/>
      <c r="B97" s="68"/>
      <c r="C97" s="66"/>
      <c r="D97" s="23" t="s">
        <v>8</v>
      </c>
      <c r="E97" s="13"/>
      <c r="F97" s="13"/>
      <c r="G97" s="13"/>
      <c r="H97" s="13"/>
      <c r="I97" s="13"/>
      <c r="J97" s="13"/>
      <c r="K97" s="22">
        <f t="shared" si="9"/>
        <v>0</v>
      </c>
    </row>
    <row r="98" spans="1:11" s="22" customFormat="1" ht="14.25" customHeight="1">
      <c r="A98" s="65"/>
      <c r="B98" s="68"/>
      <c r="C98" s="66"/>
      <c r="D98" s="23" t="s">
        <v>9</v>
      </c>
      <c r="E98" s="13"/>
      <c r="F98" s="13"/>
      <c r="G98" s="13"/>
      <c r="H98" s="13"/>
      <c r="I98" s="13"/>
      <c r="J98" s="13"/>
      <c r="K98" s="22">
        <f t="shared" si="9"/>
        <v>0</v>
      </c>
    </row>
    <row r="99" spans="1:11" s="22" customFormat="1" ht="20.25" customHeight="1">
      <c r="A99" s="65"/>
      <c r="B99" s="82" t="s">
        <v>14</v>
      </c>
      <c r="C99" s="66" t="s">
        <v>23</v>
      </c>
      <c r="D99" s="23" t="s">
        <v>5</v>
      </c>
      <c r="E99" s="13">
        <f aca="true" t="shared" si="16" ref="E99:J99">E101+E102</f>
        <v>13060.5</v>
      </c>
      <c r="F99" s="13">
        <f t="shared" si="16"/>
        <v>13060.5</v>
      </c>
      <c r="G99" s="13">
        <f t="shared" si="16"/>
        <v>12529.5</v>
      </c>
      <c r="H99" s="13">
        <f t="shared" si="16"/>
        <v>12132.6</v>
      </c>
      <c r="I99" s="13">
        <f t="shared" si="16"/>
        <v>12428.7</v>
      </c>
      <c r="J99" s="13">
        <f t="shared" si="16"/>
        <v>50151.3</v>
      </c>
      <c r="K99" s="22">
        <f t="shared" si="9"/>
        <v>50151.3</v>
      </c>
    </row>
    <row r="100" spans="1:11" s="22" customFormat="1" ht="20.25">
      <c r="A100" s="65"/>
      <c r="B100" s="83"/>
      <c r="C100" s="66"/>
      <c r="D100" s="23" t="s">
        <v>6</v>
      </c>
      <c r="E100" s="13"/>
      <c r="F100" s="13"/>
      <c r="G100" s="13"/>
      <c r="H100" s="13"/>
      <c r="I100" s="13"/>
      <c r="J100" s="13"/>
      <c r="K100" s="22">
        <f t="shared" si="9"/>
        <v>0</v>
      </c>
    </row>
    <row r="101" spans="1:11" s="22" customFormat="1" ht="20.25">
      <c r="A101" s="65"/>
      <c r="B101" s="83"/>
      <c r="C101" s="66"/>
      <c r="D101" s="23" t="s">
        <v>7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f>I101+H101+G101+E101</f>
        <v>0</v>
      </c>
      <c r="K101" s="22">
        <f t="shared" si="9"/>
        <v>0</v>
      </c>
    </row>
    <row r="102" spans="1:11" s="22" customFormat="1" ht="20.25">
      <c r="A102" s="65"/>
      <c r="B102" s="83"/>
      <c r="C102" s="66"/>
      <c r="D102" s="23" t="s">
        <v>8</v>
      </c>
      <c r="E102" s="13">
        <v>13060.5</v>
      </c>
      <c r="F102" s="13">
        <v>13060.5</v>
      </c>
      <c r="G102" s="13">
        <v>12529.5</v>
      </c>
      <c r="H102" s="13">
        <v>12132.6</v>
      </c>
      <c r="I102" s="13">
        <v>12428.7</v>
      </c>
      <c r="J102" s="13">
        <f>I102+H102+G102+E102</f>
        <v>50151.3</v>
      </c>
      <c r="K102" s="22">
        <f t="shared" si="9"/>
        <v>50151.3</v>
      </c>
    </row>
    <row r="103" spans="1:11" s="22" customFormat="1" ht="20.25" customHeight="1">
      <c r="A103" s="71"/>
      <c r="B103" s="84"/>
      <c r="C103" s="66"/>
      <c r="D103" s="23" t="s">
        <v>9</v>
      </c>
      <c r="E103" s="13"/>
      <c r="F103" s="13"/>
      <c r="G103" s="13"/>
      <c r="H103" s="13"/>
      <c r="I103" s="13"/>
      <c r="J103" s="13"/>
      <c r="K103" s="22">
        <f aca="true" t="shared" si="17" ref="K103:K133">E103+G103+H103+I103</f>
        <v>0</v>
      </c>
    </row>
    <row r="104" spans="1:11" s="22" customFormat="1" ht="20.25" customHeight="1">
      <c r="A104" s="78">
        <v>11</v>
      </c>
      <c r="B104" s="66" t="s">
        <v>4</v>
      </c>
      <c r="C104" s="67" t="s">
        <v>68</v>
      </c>
      <c r="D104" s="21" t="s">
        <v>5</v>
      </c>
      <c r="E104" s="32">
        <f aca="true" t="shared" si="18" ref="E104:J104">E107</f>
        <v>484</v>
      </c>
      <c r="F104" s="32">
        <f t="shared" si="18"/>
        <v>484</v>
      </c>
      <c r="G104" s="11">
        <f t="shared" si="18"/>
        <v>0</v>
      </c>
      <c r="H104" s="11">
        <f t="shared" si="18"/>
        <v>0</v>
      </c>
      <c r="I104" s="11">
        <f t="shared" si="18"/>
        <v>0</v>
      </c>
      <c r="J104" s="11">
        <f t="shared" si="18"/>
        <v>484</v>
      </c>
      <c r="K104" s="22">
        <f t="shared" si="17"/>
        <v>484</v>
      </c>
    </row>
    <row r="105" spans="1:11" s="22" customFormat="1" ht="15.75" customHeight="1">
      <c r="A105" s="65"/>
      <c r="B105" s="66"/>
      <c r="C105" s="67"/>
      <c r="D105" s="21" t="s">
        <v>6</v>
      </c>
      <c r="E105" s="13"/>
      <c r="F105" s="13"/>
      <c r="G105" s="13"/>
      <c r="H105" s="13"/>
      <c r="I105" s="13"/>
      <c r="J105" s="13"/>
      <c r="K105" s="22">
        <f t="shared" si="17"/>
        <v>0</v>
      </c>
    </row>
    <row r="106" spans="1:11" s="22" customFormat="1" ht="20.25">
      <c r="A106" s="65"/>
      <c r="B106" s="66"/>
      <c r="C106" s="67"/>
      <c r="D106" s="21" t="s">
        <v>7</v>
      </c>
      <c r="E106" s="13"/>
      <c r="F106" s="13"/>
      <c r="G106" s="13"/>
      <c r="H106" s="13"/>
      <c r="I106" s="13"/>
      <c r="J106" s="13"/>
      <c r="K106" s="22">
        <f t="shared" si="17"/>
        <v>0</v>
      </c>
    </row>
    <row r="107" spans="1:11" s="22" customFormat="1" ht="20.25">
      <c r="A107" s="65"/>
      <c r="B107" s="66"/>
      <c r="C107" s="67"/>
      <c r="D107" s="21" t="s">
        <v>8</v>
      </c>
      <c r="E107" s="14">
        <v>484</v>
      </c>
      <c r="F107" s="14">
        <v>484</v>
      </c>
      <c r="G107" s="13">
        <v>0</v>
      </c>
      <c r="H107" s="13">
        <f>H117</f>
        <v>0</v>
      </c>
      <c r="I107" s="13">
        <f>I117</f>
        <v>0</v>
      </c>
      <c r="J107" s="13">
        <f>E107+G107+H107+I107</f>
        <v>484</v>
      </c>
      <c r="K107" s="22">
        <f t="shared" si="17"/>
        <v>484</v>
      </c>
    </row>
    <row r="108" spans="1:11" s="22" customFormat="1" ht="25.5">
      <c r="A108" s="65"/>
      <c r="B108" s="66"/>
      <c r="C108" s="67"/>
      <c r="D108" s="21" t="s">
        <v>9</v>
      </c>
      <c r="E108" s="13"/>
      <c r="F108" s="13"/>
      <c r="G108" s="13"/>
      <c r="H108" s="13"/>
      <c r="I108" s="13"/>
      <c r="J108" s="13"/>
      <c r="K108" s="22">
        <f t="shared" si="17"/>
        <v>0</v>
      </c>
    </row>
    <row r="109" spans="1:11" s="22" customFormat="1" ht="11.25" customHeight="1">
      <c r="A109" s="65"/>
      <c r="B109" s="68" t="s">
        <v>16</v>
      </c>
      <c r="C109" s="66"/>
      <c r="D109" s="23" t="s">
        <v>5</v>
      </c>
      <c r="E109" s="13"/>
      <c r="F109" s="13"/>
      <c r="G109" s="13"/>
      <c r="H109" s="13"/>
      <c r="I109" s="13"/>
      <c r="J109" s="13"/>
      <c r="K109" s="22">
        <f t="shared" si="17"/>
        <v>0</v>
      </c>
    </row>
    <row r="110" spans="1:11" s="22" customFormat="1" ht="15" customHeight="1">
      <c r="A110" s="65"/>
      <c r="B110" s="68"/>
      <c r="C110" s="66"/>
      <c r="D110" s="23" t="s">
        <v>6</v>
      </c>
      <c r="E110" s="13"/>
      <c r="F110" s="13"/>
      <c r="G110" s="13"/>
      <c r="H110" s="13"/>
      <c r="I110" s="13"/>
      <c r="J110" s="13"/>
      <c r="K110" s="22">
        <f t="shared" si="17"/>
        <v>0</v>
      </c>
    </row>
    <row r="111" spans="1:11" s="22" customFormat="1" ht="14.25" customHeight="1">
      <c r="A111" s="65"/>
      <c r="B111" s="68"/>
      <c r="C111" s="66"/>
      <c r="D111" s="23" t="s">
        <v>7</v>
      </c>
      <c r="E111" s="13"/>
      <c r="F111" s="13"/>
      <c r="G111" s="13"/>
      <c r="H111" s="13"/>
      <c r="I111" s="13"/>
      <c r="J111" s="13"/>
      <c r="K111" s="22">
        <f t="shared" si="17"/>
        <v>0</v>
      </c>
    </row>
    <row r="112" spans="1:11" s="22" customFormat="1" ht="11.25" customHeight="1">
      <c r="A112" s="65"/>
      <c r="B112" s="68"/>
      <c r="C112" s="66"/>
      <c r="D112" s="23" t="s">
        <v>8</v>
      </c>
      <c r="E112" s="13"/>
      <c r="F112" s="13"/>
      <c r="G112" s="13"/>
      <c r="H112" s="13"/>
      <c r="I112" s="13"/>
      <c r="J112" s="13"/>
      <c r="K112" s="22">
        <f t="shared" si="17"/>
        <v>0</v>
      </c>
    </row>
    <row r="113" spans="1:11" s="22" customFormat="1" ht="14.25" customHeight="1">
      <c r="A113" s="65"/>
      <c r="B113" s="68"/>
      <c r="C113" s="66"/>
      <c r="D113" s="23" t="s">
        <v>9</v>
      </c>
      <c r="E113" s="13"/>
      <c r="F113" s="13"/>
      <c r="G113" s="13"/>
      <c r="H113" s="13"/>
      <c r="I113" s="13"/>
      <c r="J113" s="13"/>
      <c r="K113" s="22">
        <f t="shared" si="17"/>
        <v>0</v>
      </c>
    </row>
    <row r="114" spans="1:11" s="22" customFormat="1" ht="20.25" customHeight="1">
      <c r="A114" s="65"/>
      <c r="B114" s="82" t="s">
        <v>10</v>
      </c>
      <c r="C114" s="66" t="s">
        <v>25</v>
      </c>
      <c r="D114" s="23" t="s">
        <v>5</v>
      </c>
      <c r="E114" s="14">
        <f aca="true" t="shared" si="19" ref="E114:J114">E117</f>
        <v>484</v>
      </c>
      <c r="F114" s="13">
        <f t="shared" si="19"/>
        <v>484</v>
      </c>
      <c r="G114" s="13">
        <f t="shared" si="19"/>
        <v>0</v>
      </c>
      <c r="H114" s="13">
        <f t="shared" si="19"/>
        <v>0</v>
      </c>
      <c r="I114" s="13">
        <f t="shared" si="19"/>
        <v>0</v>
      </c>
      <c r="J114" s="13">
        <f t="shared" si="19"/>
        <v>484</v>
      </c>
      <c r="K114" s="22">
        <f t="shared" si="17"/>
        <v>484</v>
      </c>
    </row>
    <row r="115" spans="1:11" s="22" customFormat="1" ht="20.25">
      <c r="A115" s="65"/>
      <c r="B115" s="83"/>
      <c r="C115" s="66"/>
      <c r="D115" s="23" t="s">
        <v>6</v>
      </c>
      <c r="E115" s="13"/>
      <c r="F115" s="13"/>
      <c r="G115" s="13"/>
      <c r="H115" s="13"/>
      <c r="I115" s="13"/>
      <c r="J115" s="13"/>
      <c r="K115" s="22">
        <f t="shared" si="17"/>
        <v>0</v>
      </c>
    </row>
    <row r="116" spans="1:11" s="22" customFormat="1" ht="20.25">
      <c r="A116" s="65"/>
      <c r="B116" s="83"/>
      <c r="C116" s="66"/>
      <c r="D116" s="23" t="s">
        <v>7</v>
      </c>
      <c r="E116" s="13"/>
      <c r="F116" s="13"/>
      <c r="G116" s="13"/>
      <c r="H116" s="13"/>
      <c r="I116" s="13"/>
      <c r="J116" s="13"/>
      <c r="K116" s="22">
        <f t="shared" si="17"/>
        <v>0</v>
      </c>
    </row>
    <row r="117" spans="1:11" s="22" customFormat="1" ht="20.25">
      <c r="A117" s="65"/>
      <c r="B117" s="83"/>
      <c r="C117" s="66"/>
      <c r="D117" s="23" t="s">
        <v>8</v>
      </c>
      <c r="E117" s="14">
        <v>484</v>
      </c>
      <c r="F117" s="14">
        <v>484</v>
      </c>
      <c r="G117" s="13">
        <v>0</v>
      </c>
      <c r="H117" s="13">
        <v>0</v>
      </c>
      <c r="I117" s="13">
        <v>0</v>
      </c>
      <c r="J117" s="13">
        <f>I117+H117+G117+E117</f>
        <v>484</v>
      </c>
      <c r="K117" s="22">
        <f t="shared" si="17"/>
        <v>484</v>
      </c>
    </row>
    <row r="118" spans="1:11" s="22" customFormat="1" ht="20.25" customHeight="1">
      <c r="A118" s="71"/>
      <c r="B118" s="84"/>
      <c r="C118" s="66"/>
      <c r="D118" s="23" t="s">
        <v>9</v>
      </c>
      <c r="E118" s="13"/>
      <c r="F118" s="13"/>
      <c r="G118" s="13"/>
      <c r="H118" s="13"/>
      <c r="I118" s="13"/>
      <c r="J118" s="13"/>
      <c r="K118" s="22">
        <f t="shared" si="17"/>
        <v>0</v>
      </c>
    </row>
    <row r="119" spans="1:11" s="22" customFormat="1" ht="20.25">
      <c r="A119" s="78">
        <v>12</v>
      </c>
      <c r="B119" s="66" t="s">
        <v>4</v>
      </c>
      <c r="C119" s="67" t="s">
        <v>69</v>
      </c>
      <c r="D119" s="21" t="s">
        <v>5</v>
      </c>
      <c r="E119" s="11">
        <f aca="true" t="shared" si="20" ref="E119:J119">E122</f>
        <v>1483.236</v>
      </c>
      <c r="F119" s="11">
        <f t="shared" si="20"/>
        <v>1483.236</v>
      </c>
      <c r="G119" s="11">
        <f t="shared" si="20"/>
        <v>0</v>
      </c>
      <c r="H119" s="11">
        <f t="shared" si="20"/>
        <v>0</v>
      </c>
      <c r="I119" s="11">
        <f t="shared" si="20"/>
        <v>0</v>
      </c>
      <c r="J119" s="11">
        <f t="shared" si="20"/>
        <v>1483.236</v>
      </c>
      <c r="K119" s="22">
        <f t="shared" si="17"/>
        <v>1483.236</v>
      </c>
    </row>
    <row r="120" spans="1:11" s="22" customFormat="1" ht="25.5">
      <c r="A120" s="65"/>
      <c r="B120" s="66"/>
      <c r="C120" s="67"/>
      <c r="D120" s="21" t="s">
        <v>6</v>
      </c>
      <c r="E120" s="13"/>
      <c r="F120" s="13"/>
      <c r="G120" s="13"/>
      <c r="H120" s="13"/>
      <c r="I120" s="13"/>
      <c r="J120" s="13"/>
      <c r="K120" s="22">
        <f t="shared" si="17"/>
        <v>0</v>
      </c>
    </row>
    <row r="121" spans="1:11" s="22" customFormat="1" ht="20.25">
      <c r="A121" s="65"/>
      <c r="B121" s="66"/>
      <c r="C121" s="67"/>
      <c r="D121" s="21" t="s">
        <v>7</v>
      </c>
      <c r="E121" s="13"/>
      <c r="F121" s="13"/>
      <c r="G121" s="13"/>
      <c r="H121" s="13"/>
      <c r="I121" s="13"/>
      <c r="J121" s="13"/>
      <c r="K121" s="22">
        <f t="shared" si="17"/>
        <v>0</v>
      </c>
    </row>
    <row r="122" spans="1:11" s="22" customFormat="1" ht="20.25">
      <c r="A122" s="65"/>
      <c r="B122" s="66"/>
      <c r="C122" s="67"/>
      <c r="D122" s="21" t="s">
        <v>8</v>
      </c>
      <c r="E122" s="13">
        <f>E132</f>
        <v>1483.236</v>
      </c>
      <c r="F122" s="13">
        <f>F132</f>
        <v>1483.236</v>
      </c>
      <c r="G122" s="13">
        <f>G132</f>
        <v>0</v>
      </c>
      <c r="H122" s="13">
        <f>H132</f>
        <v>0</v>
      </c>
      <c r="I122" s="13">
        <f>I132</f>
        <v>0</v>
      </c>
      <c r="J122" s="13">
        <f>E122+G122+H122+I122</f>
        <v>1483.236</v>
      </c>
      <c r="K122" s="22">
        <f t="shared" si="17"/>
        <v>1483.236</v>
      </c>
    </row>
    <row r="123" spans="1:11" s="22" customFormat="1" ht="25.5">
      <c r="A123" s="65"/>
      <c r="B123" s="66"/>
      <c r="C123" s="67"/>
      <c r="D123" s="21" t="s">
        <v>9</v>
      </c>
      <c r="E123" s="13"/>
      <c r="F123" s="13"/>
      <c r="G123" s="13"/>
      <c r="H123" s="13"/>
      <c r="I123" s="13"/>
      <c r="J123" s="13"/>
      <c r="K123" s="22">
        <f t="shared" si="17"/>
        <v>0</v>
      </c>
    </row>
    <row r="124" spans="1:11" s="22" customFormat="1" ht="13.5" customHeight="1">
      <c r="A124" s="65"/>
      <c r="B124" s="68" t="s">
        <v>16</v>
      </c>
      <c r="C124" s="66"/>
      <c r="D124" s="23" t="s">
        <v>5</v>
      </c>
      <c r="E124" s="13"/>
      <c r="F124" s="13"/>
      <c r="G124" s="13"/>
      <c r="H124" s="13"/>
      <c r="I124" s="13"/>
      <c r="J124" s="13"/>
      <c r="K124" s="22">
        <f t="shared" si="17"/>
        <v>0</v>
      </c>
    </row>
    <row r="125" spans="1:11" s="22" customFormat="1" ht="13.5" customHeight="1">
      <c r="A125" s="65"/>
      <c r="B125" s="68"/>
      <c r="C125" s="66"/>
      <c r="D125" s="23" t="s">
        <v>6</v>
      </c>
      <c r="E125" s="13"/>
      <c r="F125" s="13"/>
      <c r="G125" s="13"/>
      <c r="H125" s="13"/>
      <c r="I125" s="13"/>
      <c r="J125" s="13"/>
      <c r="K125" s="22">
        <f t="shared" si="17"/>
        <v>0</v>
      </c>
    </row>
    <row r="126" spans="1:11" s="22" customFormat="1" ht="13.5" customHeight="1">
      <c r="A126" s="65"/>
      <c r="B126" s="68"/>
      <c r="C126" s="66"/>
      <c r="D126" s="23" t="s">
        <v>7</v>
      </c>
      <c r="E126" s="13"/>
      <c r="F126" s="13"/>
      <c r="G126" s="13"/>
      <c r="H126" s="13"/>
      <c r="I126" s="13"/>
      <c r="J126" s="13"/>
      <c r="K126" s="22">
        <f t="shared" si="17"/>
        <v>0</v>
      </c>
    </row>
    <row r="127" spans="1:11" s="22" customFormat="1" ht="14.25" customHeight="1">
      <c r="A127" s="65"/>
      <c r="B127" s="68"/>
      <c r="C127" s="66"/>
      <c r="D127" s="23" t="s">
        <v>8</v>
      </c>
      <c r="E127" s="13"/>
      <c r="F127" s="13"/>
      <c r="G127" s="13"/>
      <c r="H127" s="13"/>
      <c r="I127" s="13"/>
      <c r="J127" s="13"/>
      <c r="K127" s="22">
        <f t="shared" si="17"/>
        <v>0</v>
      </c>
    </row>
    <row r="128" spans="1:11" s="22" customFormat="1" ht="11.25" customHeight="1">
      <c r="A128" s="65"/>
      <c r="B128" s="68"/>
      <c r="C128" s="66"/>
      <c r="D128" s="23" t="s">
        <v>9</v>
      </c>
      <c r="E128" s="13"/>
      <c r="F128" s="13"/>
      <c r="G128" s="13"/>
      <c r="H128" s="13"/>
      <c r="I128" s="13"/>
      <c r="J128" s="13"/>
      <c r="K128" s="22">
        <f t="shared" si="17"/>
        <v>0</v>
      </c>
    </row>
    <row r="129" spans="1:11" s="22" customFormat="1" ht="20.25">
      <c r="A129" s="65"/>
      <c r="B129" s="66" t="s">
        <v>10</v>
      </c>
      <c r="C129" s="66" t="s">
        <v>26</v>
      </c>
      <c r="D129" s="23" t="s">
        <v>5</v>
      </c>
      <c r="E129" s="13">
        <f aca="true" t="shared" si="21" ref="E129:J129">E132</f>
        <v>1483.236</v>
      </c>
      <c r="F129" s="13">
        <f t="shared" si="21"/>
        <v>1483.236</v>
      </c>
      <c r="G129" s="13">
        <f t="shared" si="21"/>
        <v>0</v>
      </c>
      <c r="H129" s="13">
        <f t="shared" si="21"/>
        <v>0</v>
      </c>
      <c r="I129" s="13">
        <f t="shared" si="21"/>
        <v>0</v>
      </c>
      <c r="J129" s="13">
        <f t="shared" si="21"/>
        <v>1483.236</v>
      </c>
      <c r="K129" s="22">
        <f t="shared" si="17"/>
        <v>1483.236</v>
      </c>
    </row>
    <row r="130" spans="1:11" s="22" customFormat="1" ht="18.75" customHeight="1">
      <c r="A130" s="65"/>
      <c r="B130" s="66"/>
      <c r="C130" s="66"/>
      <c r="D130" s="23" t="s">
        <v>6</v>
      </c>
      <c r="E130" s="13"/>
      <c r="F130" s="13"/>
      <c r="G130" s="13"/>
      <c r="H130" s="13"/>
      <c r="I130" s="13"/>
      <c r="J130" s="13"/>
      <c r="K130" s="22">
        <f t="shared" si="17"/>
        <v>0</v>
      </c>
    </row>
    <row r="131" spans="1:11" s="22" customFormat="1" ht="20.25">
      <c r="A131" s="65"/>
      <c r="B131" s="66"/>
      <c r="C131" s="66"/>
      <c r="D131" s="23" t="s">
        <v>7</v>
      </c>
      <c r="E131" s="13"/>
      <c r="F131" s="13"/>
      <c r="G131" s="13"/>
      <c r="H131" s="13"/>
      <c r="I131" s="13"/>
      <c r="J131" s="13"/>
      <c r="K131" s="22">
        <f t="shared" si="17"/>
        <v>0</v>
      </c>
    </row>
    <row r="132" spans="1:11" s="22" customFormat="1" ht="20.25">
      <c r="A132" s="65"/>
      <c r="B132" s="66"/>
      <c r="C132" s="66"/>
      <c r="D132" s="23" t="s">
        <v>8</v>
      </c>
      <c r="E132" s="13">
        <v>1483.236</v>
      </c>
      <c r="F132" s="13">
        <v>1483.236</v>
      </c>
      <c r="G132" s="13">
        <v>0</v>
      </c>
      <c r="H132" s="13">
        <v>0</v>
      </c>
      <c r="I132" s="13">
        <v>0</v>
      </c>
      <c r="J132" s="13">
        <f>I132+H132+G132+E132</f>
        <v>1483.236</v>
      </c>
      <c r="K132" s="22">
        <f t="shared" si="17"/>
        <v>1483.236</v>
      </c>
    </row>
    <row r="133" spans="1:11" s="22" customFormat="1" ht="20.25" customHeight="1">
      <c r="A133" s="71"/>
      <c r="B133" s="66"/>
      <c r="C133" s="66"/>
      <c r="D133" s="23" t="s">
        <v>9</v>
      </c>
      <c r="E133" s="13"/>
      <c r="F133" s="13"/>
      <c r="G133" s="13"/>
      <c r="H133" s="13"/>
      <c r="I133" s="13"/>
      <c r="J133" s="13"/>
      <c r="K133" s="22">
        <f t="shared" si="17"/>
        <v>0</v>
      </c>
    </row>
    <row r="134" spans="1:11" s="22" customFormat="1" ht="20.25" customHeight="1">
      <c r="A134" s="78">
        <v>14</v>
      </c>
      <c r="B134" s="72" t="s">
        <v>4</v>
      </c>
      <c r="C134" s="75" t="s">
        <v>70</v>
      </c>
      <c r="D134" s="21" t="s">
        <v>5</v>
      </c>
      <c r="E134" s="11">
        <f aca="true" t="shared" si="22" ref="E134:J134">E136+E137</f>
        <v>168</v>
      </c>
      <c r="F134" s="11">
        <f t="shared" si="22"/>
        <v>168</v>
      </c>
      <c r="G134" s="11">
        <f t="shared" si="22"/>
        <v>102</v>
      </c>
      <c r="H134" s="11">
        <f t="shared" si="22"/>
        <v>104.1</v>
      </c>
      <c r="I134" s="11">
        <f t="shared" si="22"/>
        <v>106.2</v>
      </c>
      <c r="J134" s="11">
        <f t="shared" si="22"/>
        <v>480.3</v>
      </c>
      <c r="K134" s="22">
        <f aca="true" t="shared" si="23" ref="K134:K141">E149+G149+H149+I149</f>
        <v>4149.8</v>
      </c>
    </row>
    <row r="135" spans="1:11" s="22" customFormat="1" ht="25.5">
      <c r="A135" s="65"/>
      <c r="B135" s="73"/>
      <c r="C135" s="76"/>
      <c r="D135" s="21" t="s">
        <v>6</v>
      </c>
      <c r="E135" s="13"/>
      <c r="F135" s="13"/>
      <c r="G135" s="13"/>
      <c r="H135" s="13"/>
      <c r="I135" s="13"/>
      <c r="J135" s="13"/>
      <c r="K135" s="22">
        <f t="shared" si="23"/>
        <v>0</v>
      </c>
    </row>
    <row r="136" spans="1:11" s="22" customFormat="1" ht="20.25">
      <c r="A136" s="65"/>
      <c r="B136" s="73"/>
      <c r="C136" s="76"/>
      <c r="D136" s="21" t="s">
        <v>7</v>
      </c>
      <c r="E136" s="13"/>
      <c r="F136" s="13"/>
      <c r="G136" s="13"/>
      <c r="H136" s="13"/>
      <c r="I136" s="13"/>
      <c r="J136" s="13">
        <f>E136</f>
        <v>0</v>
      </c>
      <c r="K136" s="22">
        <f t="shared" si="23"/>
        <v>0</v>
      </c>
    </row>
    <row r="137" spans="1:11" s="22" customFormat="1" ht="20.25">
      <c r="A137" s="65"/>
      <c r="B137" s="73"/>
      <c r="C137" s="76"/>
      <c r="D137" s="21" t="s">
        <v>8</v>
      </c>
      <c r="E137" s="13">
        <f>E147</f>
        <v>168</v>
      </c>
      <c r="F137" s="13">
        <f>F147</f>
        <v>168</v>
      </c>
      <c r="G137" s="13">
        <f>G147</f>
        <v>102</v>
      </c>
      <c r="H137" s="13">
        <f>H147</f>
        <v>104.1</v>
      </c>
      <c r="I137" s="13">
        <f>I147</f>
        <v>106.2</v>
      </c>
      <c r="J137" s="13">
        <f>E137+G137+H137+I137</f>
        <v>480.3</v>
      </c>
      <c r="K137" s="22">
        <f t="shared" si="23"/>
        <v>4149.8</v>
      </c>
    </row>
    <row r="138" spans="1:11" s="22" customFormat="1" ht="25.5">
      <c r="A138" s="65"/>
      <c r="B138" s="74"/>
      <c r="C138" s="77"/>
      <c r="D138" s="21" t="s">
        <v>9</v>
      </c>
      <c r="E138" s="13"/>
      <c r="F138" s="13"/>
      <c r="G138" s="13"/>
      <c r="H138" s="13"/>
      <c r="I138" s="13"/>
      <c r="J138" s="13"/>
      <c r="K138" s="22">
        <f t="shared" si="23"/>
        <v>0</v>
      </c>
    </row>
    <row r="139" spans="1:11" s="22" customFormat="1" ht="12" customHeight="1">
      <c r="A139" s="65"/>
      <c r="B139" s="68" t="s">
        <v>16</v>
      </c>
      <c r="C139" s="72"/>
      <c r="D139" s="23" t="s">
        <v>5</v>
      </c>
      <c r="E139" s="13"/>
      <c r="F139" s="13"/>
      <c r="G139" s="13"/>
      <c r="H139" s="13"/>
      <c r="I139" s="13"/>
      <c r="J139" s="13"/>
      <c r="K139" s="22">
        <f t="shared" si="23"/>
        <v>0</v>
      </c>
    </row>
    <row r="140" spans="1:11" s="22" customFormat="1" ht="14.25" customHeight="1">
      <c r="A140" s="65"/>
      <c r="B140" s="68"/>
      <c r="C140" s="73"/>
      <c r="D140" s="23" t="s">
        <v>6</v>
      </c>
      <c r="E140" s="13"/>
      <c r="F140" s="13"/>
      <c r="G140" s="13"/>
      <c r="H140" s="13"/>
      <c r="I140" s="13"/>
      <c r="J140" s="13"/>
      <c r="K140" s="22">
        <f t="shared" si="23"/>
        <v>0</v>
      </c>
    </row>
    <row r="141" spans="1:11" s="22" customFormat="1" ht="12" customHeight="1">
      <c r="A141" s="65"/>
      <c r="B141" s="68"/>
      <c r="C141" s="73"/>
      <c r="D141" s="23" t="s">
        <v>7</v>
      </c>
      <c r="E141" s="13"/>
      <c r="F141" s="13"/>
      <c r="G141" s="13"/>
      <c r="H141" s="13"/>
      <c r="I141" s="13"/>
      <c r="J141" s="13"/>
      <c r="K141" s="22">
        <f t="shared" si="23"/>
        <v>0</v>
      </c>
    </row>
    <row r="142" spans="1:11" s="22" customFormat="1" ht="12" customHeight="1">
      <c r="A142" s="65"/>
      <c r="B142" s="68"/>
      <c r="C142" s="73"/>
      <c r="D142" s="23" t="s">
        <v>8</v>
      </c>
      <c r="E142" s="13"/>
      <c r="F142" s="13"/>
      <c r="G142" s="13"/>
      <c r="H142" s="13"/>
      <c r="I142" s="13"/>
      <c r="J142" s="13"/>
      <c r="K142" s="22">
        <f aca="true" t="shared" si="24" ref="K142:K183">E157+G157+H157+I157</f>
        <v>0</v>
      </c>
    </row>
    <row r="143" spans="1:11" s="22" customFormat="1" ht="12" customHeight="1">
      <c r="A143" s="65"/>
      <c r="B143" s="68"/>
      <c r="C143" s="74"/>
      <c r="D143" s="23" t="s">
        <v>9</v>
      </c>
      <c r="E143" s="13"/>
      <c r="F143" s="13"/>
      <c r="G143" s="13"/>
      <c r="H143" s="13"/>
      <c r="I143" s="13"/>
      <c r="J143" s="13"/>
      <c r="K143" s="22">
        <f t="shared" si="24"/>
        <v>0</v>
      </c>
    </row>
    <row r="144" spans="1:11" s="22" customFormat="1" ht="20.25" customHeight="1">
      <c r="A144" s="65"/>
      <c r="B144" s="72" t="s">
        <v>13</v>
      </c>
      <c r="C144" s="72" t="s">
        <v>27</v>
      </c>
      <c r="D144" s="23" t="s">
        <v>5</v>
      </c>
      <c r="E144" s="13">
        <f aca="true" t="shared" si="25" ref="E144:J144">E146+E147</f>
        <v>168</v>
      </c>
      <c r="F144" s="13">
        <f t="shared" si="25"/>
        <v>168</v>
      </c>
      <c r="G144" s="13">
        <f t="shared" si="25"/>
        <v>102</v>
      </c>
      <c r="H144" s="13">
        <f t="shared" si="25"/>
        <v>104.1</v>
      </c>
      <c r="I144" s="13">
        <f t="shared" si="25"/>
        <v>106.2</v>
      </c>
      <c r="J144" s="13">
        <f t="shared" si="25"/>
        <v>480.3</v>
      </c>
      <c r="K144" s="22">
        <f t="shared" si="24"/>
        <v>4149.8</v>
      </c>
    </row>
    <row r="145" spans="1:11" s="22" customFormat="1" ht="20.25">
      <c r="A145" s="65"/>
      <c r="B145" s="73"/>
      <c r="C145" s="73"/>
      <c r="D145" s="23" t="s">
        <v>6</v>
      </c>
      <c r="E145" s="13"/>
      <c r="F145" s="13"/>
      <c r="G145" s="13"/>
      <c r="H145" s="13"/>
      <c r="I145" s="13"/>
      <c r="J145" s="13"/>
      <c r="K145" s="22">
        <f t="shared" si="24"/>
        <v>0</v>
      </c>
    </row>
    <row r="146" spans="1:11" s="22" customFormat="1" ht="20.25">
      <c r="A146" s="65"/>
      <c r="B146" s="73"/>
      <c r="C146" s="73"/>
      <c r="D146" s="23" t="s">
        <v>7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22">
        <f t="shared" si="24"/>
        <v>0</v>
      </c>
    </row>
    <row r="147" spans="1:11" s="22" customFormat="1" ht="20.25">
      <c r="A147" s="65"/>
      <c r="B147" s="73"/>
      <c r="C147" s="73"/>
      <c r="D147" s="23" t="s">
        <v>8</v>
      </c>
      <c r="E147" s="13">
        <v>168</v>
      </c>
      <c r="F147" s="13">
        <v>168</v>
      </c>
      <c r="G147" s="13">
        <v>102</v>
      </c>
      <c r="H147" s="13">
        <v>104.1</v>
      </c>
      <c r="I147" s="13">
        <v>106.2</v>
      </c>
      <c r="J147" s="13">
        <f>I147+H147+G147+E147</f>
        <v>480.3</v>
      </c>
      <c r="K147" s="22">
        <f t="shared" si="24"/>
        <v>4149.8</v>
      </c>
    </row>
    <row r="148" spans="1:12" s="22" customFormat="1" ht="15" customHeight="1">
      <c r="A148" s="71"/>
      <c r="B148" s="74"/>
      <c r="C148" s="74"/>
      <c r="D148" s="23" t="s">
        <v>9</v>
      </c>
      <c r="E148" s="13"/>
      <c r="F148" s="13"/>
      <c r="G148" s="13"/>
      <c r="H148" s="13"/>
      <c r="I148" s="13"/>
      <c r="J148" s="13"/>
      <c r="K148" s="22">
        <f t="shared" si="24"/>
        <v>0</v>
      </c>
      <c r="L148" s="34" t="s">
        <v>86</v>
      </c>
    </row>
    <row r="149" spans="1:11" s="22" customFormat="1" ht="20.25" customHeight="1">
      <c r="A149" s="65">
        <v>15</v>
      </c>
      <c r="B149" s="66" t="s">
        <v>4</v>
      </c>
      <c r="C149" s="67" t="s">
        <v>71</v>
      </c>
      <c r="D149" s="21" t="s">
        <v>5</v>
      </c>
      <c r="E149" s="11">
        <f aca="true" t="shared" si="26" ref="E149:J149">E152</f>
        <v>1172.4</v>
      </c>
      <c r="F149" s="11">
        <f t="shared" si="26"/>
        <v>1158.00173</v>
      </c>
      <c r="G149" s="11">
        <f t="shared" si="26"/>
        <v>896.4</v>
      </c>
      <c r="H149" s="11">
        <f t="shared" si="26"/>
        <v>967.5</v>
      </c>
      <c r="I149" s="11">
        <f t="shared" si="26"/>
        <v>1113.5</v>
      </c>
      <c r="J149" s="11">
        <f t="shared" si="26"/>
        <v>4149.8</v>
      </c>
      <c r="K149" s="22">
        <f t="shared" si="24"/>
        <v>2466.54</v>
      </c>
    </row>
    <row r="150" spans="1:11" s="22" customFormat="1" ht="25.5">
      <c r="A150" s="65"/>
      <c r="B150" s="66"/>
      <c r="C150" s="67"/>
      <c r="D150" s="21" t="s">
        <v>6</v>
      </c>
      <c r="E150" s="13"/>
      <c r="F150" s="13"/>
      <c r="G150" s="13"/>
      <c r="H150" s="13"/>
      <c r="I150" s="13"/>
      <c r="J150" s="13"/>
      <c r="K150" s="22">
        <f t="shared" si="24"/>
        <v>0</v>
      </c>
    </row>
    <row r="151" spans="1:11" s="22" customFormat="1" ht="20.25">
      <c r="A151" s="65"/>
      <c r="B151" s="66"/>
      <c r="C151" s="67"/>
      <c r="D151" s="21" t="s">
        <v>7</v>
      </c>
      <c r="E151" s="13"/>
      <c r="F151" s="13"/>
      <c r="G151" s="13"/>
      <c r="H151" s="13"/>
      <c r="I151" s="13"/>
      <c r="J151" s="13"/>
      <c r="K151" s="22">
        <f t="shared" si="24"/>
        <v>0</v>
      </c>
    </row>
    <row r="152" spans="1:11" s="22" customFormat="1" ht="20.25">
      <c r="A152" s="65"/>
      <c r="B152" s="66"/>
      <c r="C152" s="67"/>
      <c r="D152" s="21" t="s">
        <v>8</v>
      </c>
      <c r="E152" s="13">
        <f>E162</f>
        <v>1172.4</v>
      </c>
      <c r="F152" s="13">
        <f>F162</f>
        <v>1158.00173</v>
      </c>
      <c r="G152" s="13">
        <f>G162</f>
        <v>896.4</v>
      </c>
      <c r="H152" s="13">
        <f>H162</f>
        <v>967.5</v>
      </c>
      <c r="I152" s="13">
        <f>I162</f>
        <v>1113.5</v>
      </c>
      <c r="J152" s="13">
        <f>E152+G152+H152+I152</f>
        <v>4149.8</v>
      </c>
      <c r="K152" s="22">
        <f t="shared" si="24"/>
        <v>2466.54</v>
      </c>
    </row>
    <row r="153" spans="1:11" s="22" customFormat="1" ht="32.25" customHeight="1">
      <c r="A153" s="65"/>
      <c r="B153" s="66"/>
      <c r="C153" s="67"/>
      <c r="D153" s="21" t="s">
        <v>9</v>
      </c>
      <c r="E153" s="13"/>
      <c r="F153" s="13"/>
      <c r="G153" s="13"/>
      <c r="H153" s="13"/>
      <c r="I153" s="13"/>
      <c r="J153" s="13"/>
      <c r="K153" s="22">
        <f>E168+G168+H168+I168</f>
        <v>0</v>
      </c>
    </row>
    <row r="154" spans="1:11" s="22" customFormat="1" ht="11.25" customHeight="1">
      <c r="A154" s="65"/>
      <c r="B154" s="68" t="s">
        <v>16</v>
      </c>
      <c r="C154" s="66"/>
      <c r="D154" s="23" t="s">
        <v>5</v>
      </c>
      <c r="E154" s="13"/>
      <c r="F154" s="13"/>
      <c r="G154" s="13"/>
      <c r="H154" s="13"/>
      <c r="I154" s="13"/>
      <c r="J154" s="13"/>
      <c r="K154" s="22">
        <f t="shared" si="24"/>
        <v>0</v>
      </c>
    </row>
    <row r="155" spans="1:11" s="22" customFormat="1" ht="11.25" customHeight="1">
      <c r="A155" s="65"/>
      <c r="B155" s="68"/>
      <c r="C155" s="66"/>
      <c r="D155" s="23" t="s">
        <v>6</v>
      </c>
      <c r="E155" s="13"/>
      <c r="F155" s="13"/>
      <c r="G155" s="13"/>
      <c r="H155" s="13"/>
      <c r="I155" s="13"/>
      <c r="J155" s="13"/>
      <c r="K155" s="22">
        <f t="shared" si="24"/>
        <v>0</v>
      </c>
    </row>
    <row r="156" spans="1:11" s="22" customFormat="1" ht="12" customHeight="1">
      <c r="A156" s="65"/>
      <c r="B156" s="68"/>
      <c r="C156" s="66"/>
      <c r="D156" s="23" t="s">
        <v>7</v>
      </c>
      <c r="E156" s="13"/>
      <c r="F156" s="13"/>
      <c r="G156" s="13"/>
      <c r="H156" s="13"/>
      <c r="I156" s="13"/>
      <c r="J156" s="13"/>
      <c r="K156" s="22">
        <f t="shared" si="24"/>
        <v>0</v>
      </c>
    </row>
    <row r="157" spans="1:11" s="22" customFormat="1" ht="12" customHeight="1">
      <c r="A157" s="65"/>
      <c r="B157" s="68"/>
      <c r="C157" s="66"/>
      <c r="D157" s="23" t="s">
        <v>8</v>
      </c>
      <c r="E157" s="13"/>
      <c r="F157" s="13"/>
      <c r="G157" s="13"/>
      <c r="H157" s="13"/>
      <c r="I157" s="13"/>
      <c r="J157" s="13"/>
      <c r="K157" s="22">
        <f t="shared" si="24"/>
        <v>0</v>
      </c>
    </row>
    <row r="158" spans="1:11" s="22" customFormat="1" ht="14.25" customHeight="1">
      <c r="A158" s="65"/>
      <c r="B158" s="68"/>
      <c r="C158" s="66"/>
      <c r="D158" s="23" t="s">
        <v>9</v>
      </c>
      <c r="E158" s="13"/>
      <c r="F158" s="13"/>
      <c r="G158" s="13"/>
      <c r="H158" s="13"/>
      <c r="I158" s="13"/>
      <c r="J158" s="13"/>
      <c r="K158" s="22">
        <f t="shared" si="24"/>
        <v>0</v>
      </c>
    </row>
    <row r="159" spans="1:11" s="22" customFormat="1" ht="20.25" customHeight="1">
      <c r="A159" s="65"/>
      <c r="B159" s="69" t="s">
        <v>14</v>
      </c>
      <c r="C159" s="66" t="s">
        <v>28</v>
      </c>
      <c r="D159" s="23" t="s">
        <v>5</v>
      </c>
      <c r="E159" s="13">
        <f aca="true" t="shared" si="27" ref="E159:J159">E162</f>
        <v>1172.4</v>
      </c>
      <c r="F159" s="13">
        <f t="shared" si="27"/>
        <v>1158.00173</v>
      </c>
      <c r="G159" s="13">
        <f t="shared" si="27"/>
        <v>896.4</v>
      </c>
      <c r="H159" s="13">
        <f t="shared" si="27"/>
        <v>967.5</v>
      </c>
      <c r="I159" s="13">
        <f t="shared" si="27"/>
        <v>1113.5</v>
      </c>
      <c r="J159" s="13">
        <f t="shared" si="27"/>
        <v>4149.8</v>
      </c>
      <c r="K159" s="22">
        <f t="shared" si="24"/>
        <v>0</v>
      </c>
    </row>
    <row r="160" spans="1:11" s="22" customFormat="1" ht="20.25">
      <c r="A160" s="65"/>
      <c r="B160" s="69"/>
      <c r="C160" s="66"/>
      <c r="D160" s="23" t="s">
        <v>6</v>
      </c>
      <c r="E160" s="13"/>
      <c r="F160" s="13"/>
      <c r="G160" s="13"/>
      <c r="H160" s="13"/>
      <c r="I160" s="13"/>
      <c r="J160" s="13"/>
      <c r="K160" s="22">
        <f t="shared" si="24"/>
        <v>0</v>
      </c>
    </row>
    <row r="161" spans="1:11" s="22" customFormat="1" ht="20.25">
      <c r="A161" s="65"/>
      <c r="B161" s="69"/>
      <c r="C161" s="66"/>
      <c r="D161" s="23" t="s">
        <v>7</v>
      </c>
      <c r="E161" s="13"/>
      <c r="F161" s="13"/>
      <c r="G161" s="13"/>
      <c r="H161" s="13"/>
      <c r="I161" s="13"/>
      <c r="J161" s="13"/>
      <c r="K161" s="22">
        <f t="shared" si="24"/>
        <v>0</v>
      </c>
    </row>
    <row r="162" spans="1:11" s="22" customFormat="1" ht="20.25">
      <c r="A162" s="65"/>
      <c r="B162" s="69"/>
      <c r="C162" s="66"/>
      <c r="D162" s="23" t="s">
        <v>8</v>
      </c>
      <c r="E162" s="13">
        <v>1172.4</v>
      </c>
      <c r="F162" s="13">
        <v>1158.00173</v>
      </c>
      <c r="G162" s="13">
        <v>896.4</v>
      </c>
      <c r="H162" s="13">
        <v>967.5</v>
      </c>
      <c r="I162" s="13">
        <v>1113.5</v>
      </c>
      <c r="J162" s="13">
        <f>I162+H162+G162+E162</f>
        <v>4149.8</v>
      </c>
      <c r="K162" s="22">
        <f t="shared" si="24"/>
        <v>0</v>
      </c>
    </row>
    <row r="163" spans="1:11" s="22" customFormat="1" ht="15.75" customHeight="1">
      <c r="A163" s="71"/>
      <c r="B163" s="69"/>
      <c r="C163" s="66"/>
      <c r="D163" s="23" t="s">
        <v>9</v>
      </c>
      <c r="E163" s="13"/>
      <c r="F163" s="13"/>
      <c r="G163" s="13"/>
      <c r="H163" s="13"/>
      <c r="I163" s="13"/>
      <c r="J163" s="13"/>
      <c r="K163" s="22">
        <f t="shared" si="24"/>
        <v>0</v>
      </c>
    </row>
    <row r="164" spans="1:11" s="22" customFormat="1" ht="20.25" customHeight="1">
      <c r="A164" s="78">
        <v>16</v>
      </c>
      <c r="B164" s="72" t="s">
        <v>4</v>
      </c>
      <c r="C164" s="75" t="s">
        <v>72</v>
      </c>
      <c r="D164" s="21" t="s">
        <v>5</v>
      </c>
      <c r="E164" s="11">
        <f aca="true" t="shared" si="28" ref="E164:J164">E166+E167</f>
        <v>1387.54</v>
      </c>
      <c r="F164" s="11">
        <f t="shared" si="28"/>
        <v>1357.2144</v>
      </c>
      <c r="G164" s="11">
        <f t="shared" si="28"/>
        <v>749</v>
      </c>
      <c r="H164" s="11">
        <f t="shared" si="28"/>
        <v>165</v>
      </c>
      <c r="I164" s="11">
        <f t="shared" si="28"/>
        <v>165</v>
      </c>
      <c r="J164" s="11">
        <f t="shared" si="28"/>
        <v>2466.54</v>
      </c>
      <c r="K164" s="22">
        <f t="shared" si="24"/>
        <v>2466.54</v>
      </c>
    </row>
    <row r="165" spans="1:11" s="22" customFormat="1" ht="25.5">
      <c r="A165" s="65"/>
      <c r="B165" s="73"/>
      <c r="C165" s="76"/>
      <c r="D165" s="21" t="s">
        <v>6</v>
      </c>
      <c r="E165" s="13"/>
      <c r="F165" s="13"/>
      <c r="G165" s="13"/>
      <c r="H165" s="13"/>
      <c r="I165" s="13"/>
      <c r="J165" s="13"/>
      <c r="K165" s="22">
        <f t="shared" si="24"/>
        <v>0</v>
      </c>
    </row>
    <row r="166" spans="1:11" s="22" customFormat="1" ht="20.25">
      <c r="A166" s="65"/>
      <c r="B166" s="73"/>
      <c r="C166" s="76"/>
      <c r="D166" s="21" t="s">
        <v>7</v>
      </c>
      <c r="E166" s="13"/>
      <c r="F166" s="13"/>
      <c r="G166" s="13">
        <f>G176+G181</f>
        <v>0</v>
      </c>
      <c r="H166" s="13"/>
      <c r="I166" s="13"/>
      <c r="J166" s="13">
        <f>E166+G166+H166+I166</f>
        <v>0</v>
      </c>
      <c r="K166" s="22">
        <f t="shared" si="24"/>
        <v>0</v>
      </c>
    </row>
    <row r="167" spans="1:11" s="22" customFormat="1" ht="20.25">
      <c r="A167" s="65"/>
      <c r="B167" s="73"/>
      <c r="C167" s="76"/>
      <c r="D167" s="21" t="s">
        <v>8</v>
      </c>
      <c r="E167" s="13">
        <f>E177+E182</f>
        <v>1387.54</v>
      </c>
      <c r="F167" s="13">
        <f>F177+F182</f>
        <v>1357.2144</v>
      </c>
      <c r="G167" s="13">
        <f>G177+G182</f>
        <v>749</v>
      </c>
      <c r="H167" s="13">
        <f>H177+H182</f>
        <v>165</v>
      </c>
      <c r="I167" s="13">
        <f>I177+I182</f>
        <v>165</v>
      </c>
      <c r="J167" s="13">
        <f>E167+G167+H167+I167</f>
        <v>2466.54</v>
      </c>
      <c r="K167" s="22">
        <f t="shared" si="24"/>
        <v>2466.54</v>
      </c>
    </row>
    <row r="168" spans="1:11" s="22" customFormat="1" ht="27.75" customHeight="1">
      <c r="A168" s="65"/>
      <c r="B168" s="74"/>
      <c r="C168" s="77"/>
      <c r="D168" s="21" t="s">
        <v>9</v>
      </c>
      <c r="E168" s="13"/>
      <c r="F168" s="13"/>
      <c r="G168" s="13"/>
      <c r="H168" s="13"/>
      <c r="I168" s="13"/>
      <c r="J168" s="13"/>
      <c r="K168" s="22">
        <f t="shared" si="24"/>
        <v>0</v>
      </c>
    </row>
    <row r="169" spans="1:11" s="22" customFormat="1" ht="13.5" customHeight="1">
      <c r="A169" s="65"/>
      <c r="B169" s="79" t="s">
        <v>16</v>
      </c>
      <c r="C169" s="72"/>
      <c r="D169" s="21" t="s">
        <v>5</v>
      </c>
      <c r="E169" s="13"/>
      <c r="F169" s="13"/>
      <c r="G169" s="13"/>
      <c r="H169" s="13"/>
      <c r="I169" s="13"/>
      <c r="J169" s="13"/>
      <c r="K169" s="22">
        <f t="shared" si="24"/>
        <v>1875.08608</v>
      </c>
    </row>
    <row r="170" spans="1:11" s="22" customFormat="1" ht="15" customHeight="1">
      <c r="A170" s="65"/>
      <c r="B170" s="80"/>
      <c r="C170" s="73"/>
      <c r="D170" s="21" t="s">
        <v>6</v>
      </c>
      <c r="E170" s="13"/>
      <c r="F170" s="13"/>
      <c r="G170" s="13"/>
      <c r="H170" s="13"/>
      <c r="I170" s="13"/>
      <c r="J170" s="13"/>
      <c r="K170" s="22">
        <f t="shared" si="24"/>
        <v>0</v>
      </c>
    </row>
    <row r="171" spans="1:11" s="22" customFormat="1" ht="14.25" customHeight="1">
      <c r="A171" s="65"/>
      <c r="B171" s="80"/>
      <c r="C171" s="73"/>
      <c r="D171" s="21" t="s">
        <v>7</v>
      </c>
      <c r="E171" s="13"/>
      <c r="F171" s="13"/>
      <c r="G171" s="13"/>
      <c r="H171" s="13"/>
      <c r="I171" s="13"/>
      <c r="J171" s="13"/>
      <c r="K171" s="22">
        <f t="shared" si="24"/>
        <v>0</v>
      </c>
    </row>
    <row r="172" spans="1:11" s="22" customFormat="1" ht="12" customHeight="1">
      <c r="A172" s="65"/>
      <c r="B172" s="80"/>
      <c r="C172" s="73"/>
      <c r="D172" s="21" t="s">
        <v>8</v>
      </c>
      <c r="E172" s="13"/>
      <c r="F172" s="13"/>
      <c r="G172" s="13"/>
      <c r="H172" s="13"/>
      <c r="I172" s="13"/>
      <c r="J172" s="13"/>
      <c r="K172" s="22">
        <f t="shared" si="24"/>
        <v>1875.08608</v>
      </c>
    </row>
    <row r="173" spans="1:11" s="22" customFormat="1" ht="25.5">
      <c r="A173" s="65"/>
      <c r="B173" s="81"/>
      <c r="C173" s="74"/>
      <c r="D173" s="21" t="s">
        <v>9</v>
      </c>
      <c r="E173" s="13"/>
      <c r="F173" s="13"/>
      <c r="G173" s="13"/>
      <c r="H173" s="13"/>
      <c r="I173" s="13"/>
      <c r="J173" s="13"/>
      <c r="K173" s="22">
        <f t="shared" si="24"/>
        <v>0</v>
      </c>
    </row>
    <row r="174" spans="1:11" s="22" customFormat="1" ht="20.25">
      <c r="A174" s="65"/>
      <c r="B174" s="72" t="s">
        <v>10</v>
      </c>
      <c r="C174" s="72" t="s">
        <v>29</v>
      </c>
      <c r="D174" s="21" t="s">
        <v>5</v>
      </c>
      <c r="E174" s="13">
        <f aca="true" t="shared" si="29" ref="E174:J174">E176+E177</f>
        <v>0</v>
      </c>
      <c r="F174" s="13">
        <f t="shared" si="29"/>
        <v>0</v>
      </c>
      <c r="G174" s="13">
        <f>G176+G177</f>
        <v>0</v>
      </c>
      <c r="H174" s="13">
        <f t="shared" si="29"/>
        <v>0</v>
      </c>
      <c r="I174" s="13">
        <f t="shared" si="29"/>
        <v>0</v>
      </c>
      <c r="J174" s="13">
        <f t="shared" si="29"/>
        <v>0</v>
      </c>
      <c r="K174" s="22">
        <f t="shared" si="24"/>
        <v>0</v>
      </c>
    </row>
    <row r="175" spans="1:11" s="22" customFormat="1" ht="16.5" customHeight="1">
      <c r="A175" s="65"/>
      <c r="B175" s="73"/>
      <c r="C175" s="73"/>
      <c r="D175" s="21" t="s">
        <v>6</v>
      </c>
      <c r="E175" s="13"/>
      <c r="F175" s="13"/>
      <c r="G175" s="13"/>
      <c r="H175" s="13"/>
      <c r="I175" s="13"/>
      <c r="J175" s="13"/>
      <c r="K175" s="22">
        <f t="shared" si="24"/>
        <v>0</v>
      </c>
    </row>
    <row r="176" spans="1:11" s="22" customFormat="1" ht="20.25">
      <c r="A176" s="65"/>
      <c r="B176" s="73"/>
      <c r="C176" s="73"/>
      <c r="D176" s="21" t="s">
        <v>7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f>I176+H176+G176+E176</f>
        <v>0</v>
      </c>
      <c r="K176" s="22">
        <f t="shared" si="24"/>
        <v>0</v>
      </c>
    </row>
    <row r="177" spans="1:11" s="22" customFormat="1" ht="20.25">
      <c r="A177" s="65"/>
      <c r="B177" s="73"/>
      <c r="C177" s="73"/>
      <c r="D177" s="21" t="s">
        <v>8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f>I177+H177+G177+E177</f>
        <v>0</v>
      </c>
      <c r="K177" s="22">
        <f t="shared" si="24"/>
        <v>0</v>
      </c>
    </row>
    <row r="178" spans="1:11" s="22" customFormat="1" ht="25.5">
      <c r="A178" s="65"/>
      <c r="B178" s="74"/>
      <c r="C178" s="74"/>
      <c r="D178" s="21" t="s">
        <v>9</v>
      </c>
      <c r="E178" s="13"/>
      <c r="F178" s="13"/>
      <c r="G178" s="13"/>
      <c r="H178" s="13"/>
      <c r="I178" s="13"/>
      <c r="J178" s="13"/>
      <c r="K178" s="22">
        <f t="shared" si="24"/>
        <v>0</v>
      </c>
    </row>
    <row r="179" spans="1:11" s="22" customFormat="1" ht="20.25" customHeight="1">
      <c r="A179" s="65"/>
      <c r="B179" s="72" t="s">
        <v>12</v>
      </c>
      <c r="C179" s="72" t="s">
        <v>36</v>
      </c>
      <c r="D179" s="21" t="s">
        <v>5</v>
      </c>
      <c r="E179" s="13">
        <f aca="true" t="shared" si="30" ref="E179:J179">E181+E182</f>
        <v>1387.54</v>
      </c>
      <c r="F179" s="13">
        <f t="shared" si="30"/>
        <v>1357.2144</v>
      </c>
      <c r="G179" s="13">
        <f t="shared" si="30"/>
        <v>749</v>
      </c>
      <c r="H179" s="13">
        <f t="shared" si="30"/>
        <v>165</v>
      </c>
      <c r="I179" s="13">
        <f t="shared" si="30"/>
        <v>165</v>
      </c>
      <c r="J179" s="13">
        <f t="shared" si="30"/>
        <v>2466.54</v>
      </c>
      <c r="K179" s="22">
        <f t="shared" si="24"/>
        <v>1875.08608</v>
      </c>
    </row>
    <row r="180" spans="1:11" s="22" customFormat="1" ht="14.25" customHeight="1">
      <c r="A180" s="65"/>
      <c r="B180" s="73"/>
      <c r="C180" s="73"/>
      <c r="D180" s="21" t="s">
        <v>6</v>
      </c>
      <c r="E180" s="13"/>
      <c r="F180" s="13"/>
      <c r="G180" s="13"/>
      <c r="H180" s="13"/>
      <c r="I180" s="13"/>
      <c r="J180" s="13"/>
      <c r="K180" s="22">
        <f t="shared" si="24"/>
        <v>0</v>
      </c>
    </row>
    <row r="181" spans="1:11" s="22" customFormat="1" ht="20.25">
      <c r="A181" s="65"/>
      <c r="B181" s="73"/>
      <c r="C181" s="73"/>
      <c r="D181" s="21" t="s">
        <v>7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22">
        <f t="shared" si="24"/>
        <v>0</v>
      </c>
    </row>
    <row r="182" spans="1:11" s="22" customFormat="1" ht="20.25">
      <c r="A182" s="65"/>
      <c r="B182" s="73"/>
      <c r="C182" s="73"/>
      <c r="D182" s="21" t="s">
        <v>8</v>
      </c>
      <c r="E182" s="13">
        <v>1387.54</v>
      </c>
      <c r="F182" s="13">
        <v>1357.2144</v>
      </c>
      <c r="G182" s="13">
        <v>749</v>
      </c>
      <c r="H182" s="13">
        <v>165</v>
      </c>
      <c r="I182" s="13">
        <v>165</v>
      </c>
      <c r="J182" s="13">
        <f>I182+H182+G182+E182</f>
        <v>2466.54</v>
      </c>
      <c r="K182" s="22">
        <f t="shared" si="24"/>
        <v>1875.08608</v>
      </c>
    </row>
    <row r="183" spans="1:11" s="22" customFormat="1" ht="25.5">
      <c r="A183" s="71"/>
      <c r="B183" s="74"/>
      <c r="C183" s="74"/>
      <c r="D183" s="21" t="s">
        <v>9</v>
      </c>
      <c r="E183" s="13"/>
      <c r="F183" s="13"/>
      <c r="G183" s="13"/>
      <c r="H183" s="13"/>
      <c r="I183" s="13"/>
      <c r="J183" s="13"/>
      <c r="K183" s="22">
        <f t="shared" si="24"/>
        <v>0</v>
      </c>
    </row>
    <row r="184" spans="1:11" s="22" customFormat="1" ht="20.25" customHeight="1">
      <c r="A184" s="70">
        <v>17</v>
      </c>
      <c r="B184" s="72" t="s">
        <v>4</v>
      </c>
      <c r="C184" s="75" t="s">
        <v>73</v>
      </c>
      <c r="D184" s="21" t="s">
        <v>5</v>
      </c>
      <c r="E184" s="11">
        <f aca="true" t="shared" si="31" ref="E184:J184">E186+E187</f>
        <v>375.08608</v>
      </c>
      <c r="F184" s="11">
        <f t="shared" si="31"/>
        <v>375.08608</v>
      </c>
      <c r="G184" s="11">
        <f t="shared" si="31"/>
        <v>500</v>
      </c>
      <c r="H184" s="11">
        <f t="shared" si="31"/>
        <v>500</v>
      </c>
      <c r="I184" s="11">
        <f t="shared" si="31"/>
        <v>500</v>
      </c>
      <c r="J184" s="11">
        <f t="shared" si="31"/>
        <v>1875.08608</v>
      </c>
      <c r="K184" s="22" t="e">
        <f>#REF!+#REF!+#REF!+#REF!</f>
        <v>#REF!</v>
      </c>
    </row>
    <row r="185" spans="1:11" s="22" customFormat="1" ht="25.5">
      <c r="A185" s="70"/>
      <c r="B185" s="73"/>
      <c r="C185" s="76"/>
      <c r="D185" s="21" t="s">
        <v>6</v>
      </c>
      <c r="E185" s="13"/>
      <c r="F185" s="13"/>
      <c r="G185" s="13"/>
      <c r="H185" s="13"/>
      <c r="I185" s="13"/>
      <c r="J185" s="13"/>
      <c r="K185" s="22" t="e">
        <f>#REF!+#REF!+#REF!+#REF!</f>
        <v>#REF!</v>
      </c>
    </row>
    <row r="186" spans="1:11" s="22" customFormat="1" ht="20.25">
      <c r="A186" s="70"/>
      <c r="B186" s="73"/>
      <c r="C186" s="76"/>
      <c r="D186" s="21" t="s">
        <v>7</v>
      </c>
      <c r="E186" s="13"/>
      <c r="F186" s="13"/>
      <c r="G186" s="13"/>
      <c r="H186" s="13"/>
      <c r="I186" s="13"/>
      <c r="J186" s="13">
        <f>E186</f>
        <v>0</v>
      </c>
      <c r="K186" s="22" t="e">
        <f>#REF!+#REF!+#REF!+#REF!</f>
        <v>#REF!</v>
      </c>
    </row>
    <row r="187" spans="1:11" s="22" customFormat="1" ht="20.25">
      <c r="A187" s="70"/>
      <c r="B187" s="73"/>
      <c r="C187" s="76"/>
      <c r="D187" s="21" t="s">
        <v>8</v>
      </c>
      <c r="E187" s="13">
        <f>E197</f>
        <v>375.08608</v>
      </c>
      <c r="F187" s="13">
        <f>F197</f>
        <v>375.08608</v>
      </c>
      <c r="G187" s="13">
        <f>G197</f>
        <v>500</v>
      </c>
      <c r="H187" s="13">
        <f>H197</f>
        <v>500</v>
      </c>
      <c r="I187" s="13">
        <f>I197</f>
        <v>500</v>
      </c>
      <c r="J187" s="13">
        <f>E187+G187+H187+I187</f>
        <v>1875.08608</v>
      </c>
      <c r="K187" s="22" t="e">
        <f>#REF!+#REF!+#REF!+#REF!</f>
        <v>#REF!</v>
      </c>
    </row>
    <row r="188" spans="1:11" s="22" customFormat="1" ht="26.25" customHeight="1">
      <c r="A188" s="70"/>
      <c r="B188" s="74"/>
      <c r="C188" s="77"/>
      <c r="D188" s="21" t="s">
        <v>9</v>
      </c>
      <c r="E188" s="13"/>
      <c r="F188" s="13"/>
      <c r="G188" s="13"/>
      <c r="H188" s="13"/>
      <c r="I188" s="13"/>
      <c r="J188" s="13"/>
      <c r="K188" s="22" t="e">
        <f>#REF!+#REF!+#REF!+#REF!</f>
        <v>#REF!</v>
      </c>
    </row>
    <row r="189" spans="1:11" s="22" customFormat="1" ht="13.5" customHeight="1">
      <c r="A189" s="70"/>
      <c r="B189" s="68" t="s">
        <v>16</v>
      </c>
      <c r="C189" s="72"/>
      <c r="D189" s="23" t="s">
        <v>5</v>
      </c>
      <c r="E189" s="13"/>
      <c r="F189" s="13"/>
      <c r="G189" s="13"/>
      <c r="H189" s="13"/>
      <c r="I189" s="13"/>
      <c r="J189" s="13"/>
      <c r="K189" s="22" t="e">
        <f>#REF!+#REF!+#REF!+#REF!</f>
        <v>#REF!</v>
      </c>
    </row>
    <row r="190" spans="1:11" s="22" customFormat="1" ht="14.25" customHeight="1">
      <c r="A190" s="70"/>
      <c r="B190" s="68"/>
      <c r="C190" s="73"/>
      <c r="D190" s="23" t="s">
        <v>6</v>
      </c>
      <c r="E190" s="13"/>
      <c r="F190" s="13"/>
      <c r="G190" s="13"/>
      <c r="H190" s="13"/>
      <c r="I190" s="13"/>
      <c r="J190" s="13"/>
      <c r="K190" s="22" t="e">
        <f>#REF!+#REF!+#REF!+#REF!</f>
        <v>#REF!</v>
      </c>
    </row>
    <row r="191" spans="1:11" s="22" customFormat="1" ht="14.25" customHeight="1">
      <c r="A191" s="70"/>
      <c r="B191" s="68"/>
      <c r="C191" s="73"/>
      <c r="D191" s="23" t="s">
        <v>7</v>
      </c>
      <c r="E191" s="13"/>
      <c r="F191" s="13"/>
      <c r="G191" s="13"/>
      <c r="H191" s="13"/>
      <c r="I191" s="13"/>
      <c r="J191" s="13"/>
      <c r="K191" s="22" t="e">
        <f>#REF!+#REF!+#REF!+#REF!</f>
        <v>#REF!</v>
      </c>
    </row>
    <row r="192" spans="1:11" s="22" customFormat="1" ht="12" customHeight="1">
      <c r="A192" s="70"/>
      <c r="B192" s="68"/>
      <c r="C192" s="73"/>
      <c r="D192" s="23" t="s">
        <v>8</v>
      </c>
      <c r="E192" s="13"/>
      <c r="F192" s="13"/>
      <c r="G192" s="13"/>
      <c r="H192" s="13"/>
      <c r="I192" s="13"/>
      <c r="J192" s="13"/>
      <c r="K192" s="22" t="e">
        <f>#REF!+#REF!+#REF!+#REF!</f>
        <v>#REF!</v>
      </c>
    </row>
    <row r="193" spans="1:11" s="22" customFormat="1" ht="15" customHeight="1">
      <c r="A193" s="70"/>
      <c r="B193" s="68"/>
      <c r="C193" s="74"/>
      <c r="D193" s="23" t="s">
        <v>9</v>
      </c>
      <c r="E193" s="13"/>
      <c r="F193" s="13"/>
      <c r="G193" s="13"/>
      <c r="H193" s="13"/>
      <c r="I193" s="13"/>
      <c r="J193" s="13"/>
      <c r="K193" s="22" t="e">
        <f>#REF!+#REF!+#REF!+#REF!</f>
        <v>#REF!</v>
      </c>
    </row>
    <row r="194" spans="1:11" s="22" customFormat="1" ht="20.25" customHeight="1">
      <c r="A194" s="70"/>
      <c r="B194" s="72" t="s">
        <v>13</v>
      </c>
      <c r="C194" s="72" t="s">
        <v>30</v>
      </c>
      <c r="D194" s="23" t="s">
        <v>5</v>
      </c>
      <c r="E194" s="13">
        <f aca="true" t="shared" si="32" ref="E194:J194">E196+E197</f>
        <v>375.08608</v>
      </c>
      <c r="F194" s="13">
        <f t="shared" si="32"/>
        <v>375.08608</v>
      </c>
      <c r="G194" s="13">
        <f t="shared" si="32"/>
        <v>500</v>
      </c>
      <c r="H194" s="13">
        <f t="shared" si="32"/>
        <v>500</v>
      </c>
      <c r="I194" s="13">
        <f t="shared" si="32"/>
        <v>500</v>
      </c>
      <c r="J194" s="13">
        <f t="shared" si="32"/>
        <v>1875.08608</v>
      </c>
      <c r="K194" s="22" t="e">
        <f>#REF!+#REF!+#REF!+#REF!</f>
        <v>#REF!</v>
      </c>
    </row>
    <row r="195" spans="1:11" s="22" customFormat="1" ht="20.25">
      <c r="A195" s="70"/>
      <c r="B195" s="73"/>
      <c r="C195" s="73"/>
      <c r="D195" s="23" t="s">
        <v>6</v>
      </c>
      <c r="E195" s="13"/>
      <c r="F195" s="13"/>
      <c r="G195" s="13"/>
      <c r="H195" s="13"/>
      <c r="I195" s="13"/>
      <c r="J195" s="13"/>
      <c r="K195" s="22" t="e">
        <f>#REF!+#REF!+#REF!+#REF!</f>
        <v>#REF!</v>
      </c>
    </row>
    <row r="196" spans="1:11" s="22" customFormat="1" ht="20.25">
      <c r="A196" s="70"/>
      <c r="B196" s="73"/>
      <c r="C196" s="73"/>
      <c r="D196" s="23" t="s">
        <v>7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22" t="e">
        <f>#REF!+#REF!+#REF!+#REF!</f>
        <v>#REF!</v>
      </c>
    </row>
    <row r="197" spans="1:11" s="22" customFormat="1" ht="20.25">
      <c r="A197" s="70"/>
      <c r="B197" s="73"/>
      <c r="C197" s="73"/>
      <c r="D197" s="23" t="s">
        <v>8</v>
      </c>
      <c r="E197" s="13">
        <v>375.08608</v>
      </c>
      <c r="F197" s="13">
        <v>375.08608</v>
      </c>
      <c r="G197" s="13">
        <v>500</v>
      </c>
      <c r="H197" s="13">
        <v>500</v>
      </c>
      <c r="I197" s="13">
        <v>500</v>
      </c>
      <c r="J197" s="13">
        <f>I197+H197+G197+E197</f>
        <v>1875.08608</v>
      </c>
      <c r="K197" s="22" t="e">
        <f>#REF!+#REF!+#REF!+#REF!</f>
        <v>#REF!</v>
      </c>
    </row>
    <row r="198" spans="1:11" s="22" customFormat="1" ht="20.25">
      <c r="A198" s="70"/>
      <c r="B198" s="74"/>
      <c r="C198" s="74"/>
      <c r="D198" s="23" t="s">
        <v>9</v>
      </c>
      <c r="E198" s="13"/>
      <c r="F198" s="13"/>
      <c r="G198" s="13"/>
      <c r="H198" s="13"/>
      <c r="I198" s="13"/>
      <c r="J198" s="13"/>
      <c r="K198" s="22" t="e">
        <f>#REF!+#REF!+#REF!+#REF!</f>
        <v>#REF!</v>
      </c>
    </row>
    <row r="199" spans="1:11" s="22" customFormat="1" ht="20.25" customHeight="1">
      <c r="A199" s="78">
        <v>20</v>
      </c>
      <c r="B199" s="72" t="s">
        <v>4</v>
      </c>
      <c r="C199" s="75" t="s">
        <v>92</v>
      </c>
      <c r="D199" s="21" t="s">
        <v>5</v>
      </c>
      <c r="E199" s="11">
        <f aca="true" t="shared" si="33" ref="E199:J199">E201+E202</f>
        <v>185.7</v>
      </c>
      <c r="F199" s="11">
        <f t="shared" si="33"/>
        <v>185.7</v>
      </c>
      <c r="G199" s="11">
        <f t="shared" si="33"/>
        <v>740.7</v>
      </c>
      <c r="H199" s="11">
        <f t="shared" si="33"/>
        <v>243.9</v>
      </c>
      <c r="I199" s="11">
        <f t="shared" si="33"/>
        <v>241</v>
      </c>
      <c r="J199" s="11">
        <f t="shared" si="33"/>
        <v>1411.3000000000002</v>
      </c>
      <c r="K199" s="22" t="e">
        <f>#REF!+#REF!+#REF!+#REF!</f>
        <v>#REF!</v>
      </c>
    </row>
    <row r="200" spans="1:11" s="22" customFormat="1" ht="17.25" customHeight="1">
      <c r="A200" s="65"/>
      <c r="B200" s="73"/>
      <c r="C200" s="76"/>
      <c r="D200" s="21" t="s">
        <v>6</v>
      </c>
      <c r="E200" s="13"/>
      <c r="F200" s="13"/>
      <c r="G200" s="13"/>
      <c r="H200" s="13"/>
      <c r="I200" s="13"/>
      <c r="J200" s="13"/>
      <c r="K200" s="22" t="e">
        <f>#REF!+#REF!+#REF!+#REF!</f>
        <v>#REF!</v>
      </c>
    </row>
    <row r="201" spans="1:11" s="22" customFormat="1" ht="20.25">
      <c r="A201" s="65"/>
      <c r="B201" s="73"/>
      <c r="C201" s="76"/>
      <c r="D201" s="21" t="s">
        <v>7</v>
      </c>
      <c r="E201" s="13">
        <f>E211</f>
        <v>150.4</v>
      </c>
      <c r="F201" s="13">
        <f>F211</f>
        <v>150.4</v>
      </c>
      <c r="G201" s="13">
        <f aca="true" t="shared" si="34" ref="G201:I202">G211</f>
        <v>600</v>
      </c>
      <c r="H201" s="13">
        <f t="shared" si="34"/>
        <v>200</v>
      </c>
      <c r="I201" s="13">
        <f t="shared" si="34"/>
        <v>200</v>
      </c>
      <c r="J201" s="13">
        <f>E201+G201+H201+I201</f>
        <v>1150.4</v>
      </c>
      <c r="K201" s="22" t="e">
        <f>#REF!+#REF!+#REF!+#REF!</f>
        <v>#REF!</v>
      </c>
    </row>
    <row r="202" spans="1:11" s="22" customFormat="1" ht="20.25">
      <c r="A202" s="65"/>
      <c r="B202" s="73"/>
      <c r="C202" s="76"/>
      <c r="D202" s="21" t="s">
        <v>8</v>
      </c>
      <c r="E202" s="13">
        <f>E212</f>
        <v>35.3</v>
      </c>
      <c r="F202" s="13">
        <f>F212</f>
        <v>35.3</v>
      </c>
      <c r="G202" s="13">
        <f t="shared" si="34"/>
        <v>140.7</v>
      </c>
      <c r="H202" s="13">
        <f t="shared" si="34"/>
        <v>43.9</v>
      </c>
      <c r="I202" s="13">
        <f t="shared" si="34"/>
        <v>41</v>
      </c>
      <c r="J202" s="13">
        <f>E202+G202+H202+I202</f>
        <v>260.9</v>
      </c>
      <c r="K202" s="22" t="e">
        <f>#REF!+#REF!+#REF!+#REF!</f>
        <v>#REF!</v>
      </c>
    </row>
    <row r="203" spans="1:11" s="22" customFormat="1" ht="60.75" customHeight="1">
      <c r="A203" s="65"/>
      <c r="B203" s="74"/>
      <c r="C203" s="77"/>
      <c r="D203" s="21" t="s">
        <v>9</v>
      </c>
      <c r="E203" s="13"/>
      <c r="F203" s="13"/>
      <c r="G203" s="13"/>
      <c r="H203" s="13"/>
      <c r="I203" s="13"/>
      <c r="J203" s="13"/>
      <c r="K203" s="22" t="e">
        <f>#REF!+#REF!+#REF!+#REF!</f>
        <v>#REF!</v>
      </c>
    </row>
    <row r="204" spans="1:11" s="22" customFormat="1" ht="13.5" customHeight="1">
      <c r="A204" s="65"/>
      <c r="B204" s="79" t="s">
        <v>16</v>
      </c>
      <c r="C204" s="72"/>
      <c r="D204" s="23" t="s">
        <v>5</v>
      </c>
      <c r="E204" s="13"/>
      <c r="F204" s="13"/>
      <c r="G204" s="13"/>
      <c r="H204" s="13"/>
      <c r="I204" s="13"/>
      <c r="J204" s="13"/>
      <c r="K204" s="22" t="e">
        <f>#REF!+#REF!+#REF!+#REF!</f>
        <v>#REF!</v>
      </c>
    </row>
    <row r="205" spans="1:11" s="22" customFormat="1" ht="12" customHeight="1">
      <c r="A205" s="65"/>
      <c r="B205" s="80"/>
      <c r="C205" s="73"/>
      <c r="D205" s="23" t="s">
        <v>6</v>
      </c>
      <c r="E205" s="13"/>
      <c r="F205" s="13"/>
      <c r="G205" s="13"/>
      <c r="H205" s="13"/>
      <c r="I205" s="13"/>
      <c r="J205" s="13"/>
      <c r="K205" s="22" t="e">
        <f>#REF!+#REF!+#REF!+#REF!</f>
        <v>#REF!</v>
      </c>
    </row>
    <row r="206" spans="1:11" s="22" customFormat="1" ht="13.5" customHeight="1">
      <c r="A206" s="65"/>
      <c r="B206" s="80"/>
      <c r="C206" s="73"/>
      <c r="D206" s="23" t="s">
        <v>7</v>
      </c>
      <c r="E206" s="13"/>
      <c r="F206" s="13"/>
      <c r="G206" s="13"/>
      <c r="H206" s="13"/>
      <c r="I206" s="13"/>
      <c r="J206" s="13"/>
      <c r="K206" s="22" t="e">
        <f>#REF!+#REF!+#REF!+#REF!</f>
        <v>#REF!</v>
      </c>
    </row>
    <row r="207" spans="1:11" s="22" customFormat="1" ht="13.5" customHeight="1">
      <c r="A207" s="65"/>
      <c r="B207" s="80"/>
      <c r="C207" s="73"/>
      <c r="D207" s="23" t="s">
        <v>8</v>
      </c>
      <c r="E207" s="13"/>
      <c r="F207" s="13"/>
      <c r="G207" s="13"/>
      <c r="H207" s="13"/>
      <c r="I207" s="13"/>
      <c r="J207" s="13"/>
      <c r="K207" s="22" t="e">
        <f>#REF!+#REF!+#REF!+#REF!</f>
        <v>#REF!</v>
      </c>
    </row>
    <row r="208" spans="1:11" s="22" customFormat="1" ht="15" customHeight="1">
      <c r="A208" s="65"/>
      <c r="B208" s="81"/>
      <c r="C208" s="74"/>
      <c r="D208" s="23" t="s">
        <v>9</v>
      </c>
      <c r="E208" s="13"/>
      <c r="F208" s="13"/>
      <c r="G208" s="13"/>
      <c r="H208" s="13"/>
      <c r="I208" s="13"/>
      <c r="J208" s="13"/>
      <c r="K208" s="22" t="e">
        <f>#REF!+#REF!+#REF!+#REF!</f>
        <v>#REF!</v>
      </c>
    </row>
    <row r="209" spans="1:11" s="22" customFormat="1" ht="20.25" customHeight="1">
      <c r="A209" s="65"/>
      <c r="B209" s="72" t="s">
        <v>13</v>
      </c>
      <c r="C209" s="72" t="s">
        <v>93</v>
      </c>
      <c r="D209" s="23" t="s">
        <v>5</v>
      </c>
      <c r="E209" s="13">
        <f aca="true" t="shared" si="35" ref="E209:J209">E211+E212</f>
        <v>185.7</v>
      </c>
      <c r="F209" s="13">
        <f t="shared" si="35"/>
        <v>185.7</v>
      </c>
      <c r="G209" s="13">
        <f t="shared" si="35"/>
        <v>740.7</v>
      </c>
      <c r="H209" s="13">
        <f t="shared" si="35"/>
        <v>243.9</v>
      </c>
      <c r="I209" s="13">
        <f t="shared" si="35"/>
        <v>241</v>
      </c>
      <c r="J209" s="13">
        <f t="shared" si="35"/>
        <v>1411.3000000000002</v>
      </c>
      <c r="K209" s="22" t="e">
        <f>#REF!+#REF!+#REF!+#REF!</f>
        <v>#REF!</v>
      </c>
    </row>
    <row r="210" spans="1:11" s="22" customFormat="1" ht="20.25">
      <c r="A210" s="65"/>
      <c r="B210" s="73"/>
      <c r="C210" s="73"/>
      <c r="D210" s="23" t="s">
        <v>6</v>
      </c>
      <c r="E210" s="13"/>
      <c r="F210" s="13"/>
      <c r="G210" s="13"/>
      <c r="H210" s="13"/>
      <c r="I210" s="13"/>
      <c r="J210" s="13"/>
      <c r="K210" s="22" t="e">
        <f>#REF!+#REF!+#REF!+#REF!</f>
        <v>#REF!</v>
      </c>
    </row>
    <row r="211" spans="1:11" s="22" customFormat="1" ht="20.25">
      <c r="A211" s="65"/>
      <c r="B211" s="73"/>
      <c r="C211" s="73"/>
      <c r="D211" s="23" t="s">
        <v>7</v>
      </c>
      <c r="E211" s="13">
        <v>150.4</v>
      </c>
      <c r="F211" s="13">
        <v>150.4</v>
      </c>
      <c r="G211" s="13">
        <v>600</v>
      </c>
      <c r="H211" s="13">
        <v>200</v>
      </c>
      <c r="I211" s="13">
        <v>200</v>
      </c>
      <c r="J211" s="13">
        <f>E211+G211+H211+I211</f>
        <v>1150.4</v>
      </c>
      <c r="K211" s="22" t="e">
        <f>#REF!+#REF!+#REF!+#REF!</f>
        <v>#REF!</v>
      </c>
    </row>
    <row r="212" spans="1:11" s="22" customFormat="1" ht="20.25">
      <c r="A212" s="65"/>
      <c r="B212" s="73"/>
      <c r="C212" s="73"/>
      <c r="D212" s="23" t="s">
        <v>8</v>
      </c>
      <c r="E212" s="13">
        <v>35.3</v>
      </c>
      <c r="F212" s="13">
        <v>35.3</v>
      </c>
      <c r="G212" s="13">
        <v>140.7</v>
      </c>
      <c r="H212" s="13">
        <v>43.9</v>
      </c>
      <c r="I212" s="13">
        <v>41</v>
      </c>
      <c r="J212" s="13">
        <f>E212+G212+H212+I212</f>
        <v>260.9</v>
      </c>
      <c r="K212" s="22" t="e">
        <f>#REF!+#REF!+#REF!+#REF!</f>
        <v>#REF!</v>
      </c>
    </row>
    <row r="213" spans="1:11" s="22" customFormat="1" ht="52.5" customHeight="1">
      <c r="A213" s="71"/>
      <c r="B213" s="74"/>
      <c r="C213" s="74"/>
      <c r="D213" s="23" t="s">
        <v>9</v>
      </c>
      <c r="E213" s="13"/>
      <c r="F213" s="13"/>
      <c r="G213" s="13"/>
      <c r="H213" s="13"/>
      <c r="I213" s="13"/>
      <c r="J213" s="13"/>
      <c r="K213" s="22" t="e">
        <f>#REF!+#REF!+#REF!+#REF!</f>
        <v>#REF!</v>
      </c>
    </row>
    <row r="214" spans="1:11" s="22" customFormat="1" ht="19.5" customHeight="1">
      <c r="A214" s="78">
        <v>21</v>
      </c>
      <c r="B214" s="66" t="s">
        <v>4</v>
      </c>
      <c r="C214" s="67" t="s">
        <v>50</v>
      </c>
      <c r="D214" s="21" t="s">
        <v>5</v>
      </c>
      <c r="E214" s="24">
        <f>E216+E217+E215+E218</f>
        <v>4235.98727</v>
      </c>
      <c r="F214" s="11">
        <f>F216+F217+F215+F218</f>
        <v>4201.28727</v>
      </c>
      <c r="G214" s="11">
        <f>G216+G217+G215+G218</f>
        <v>13774.800000000001</v>
      </c>
      <c r="H214" s="11">
        <f>H216+H217+H215+H218</f>
        <v>0</v>
      </c>
      <c r="I214" s="11">
        <f>I216+I217+I215+I218</f>
        <v>0</v>
      </c>
      <c r="J214" s="11">
        <f>J216+J217+J215</f>
        <v>7617.644</v>
      </c>
      <c r="K214" s="22">
        <f>E234+G234+H234+I234</f>
        <v>193.244</v>
      </c>
    </row>
    <row r="215" spans="1:11" s="22" customFormat="1" ht="25.5">
      <c r="A215" s="65"/>
      <c r="B215" s="66"/>
      <c r="C215" s="67"/>
      <c r="D215" s="21" t="s">
        <v>6</v>
      </c>
      <c r="E215" s="13">
        <f aca="true" t="shared" si="36" ref="E215:J215">E225+E235</f>
        <v>2854.64229</v>
      </c>
      <c r="F215" s="13">
        <f t="shared" si="36"/>
        <v>2854.64229</v>
      </c>
      <c r="G215" s="13">
        <f t="shared" si="36"/>
        <v>2700.48774</v>
      </c>
      <c r="H215" s="13">
        <f t="shared" si="36"/>
        <v>0</v>
      </c>
      <c r="I215" s="13">
        <f t="shared" si="36"/>
        <v>0</v>
      </c>
      <c r="J215" s="13">
        <f t="shared" si="36"/>
        <v>5555.13003</v>
      </c>
      <c r="K215" s="22">
        <f>E235+G235+H235+I235</f>
        <v>0</v>
      </c>
    </row>
    <row r="216" spans="1:11" s="22" customFormat="1" ht="20.25">
      <c r="A216" s="65"/>
      <c r="B216" s="66"/>
      <c r="C216" s="67"/>
      <c r="D216" s="21" t="s">
        <v>7</v>
      </c>
      <c r="E216" s="13">
        <f>E226+E236+E246</f>
        <v>251.55771</v>
      </c>
      <c r="F216" s="13">
        <f>F226+F236+F246</f>
        <v>251.55771</v>
      </c>
      <c r="G216" s="13">
        <f>G226+G236+G246+G241</f>
        <v>10819.512260000001</v>
      </c>
      <c r="H216" s="13">
        <f aca="true" t="shared" si="37" ref="H216:J217">H226+H236+H246</f>
        <v>0</v>
      </c>
      <c r="I216" s="13">
        <f t="shared" si="37"/>
        <v>0</v>
      </c>
      <c r="J216" s="13">
        <f t="shared" si="37"/>
        <v>790.6699699999999</v>
      </c>
      <c r="K216" s="22">
        <f>E236+G236+H236+I236</f>
        <v>0</v>
      </c>
    </row>
    <row r="217" spans="1:11" s="22" customFormat="1" ht="20.25">
      <c r="A217" s="65"/>
      <c r="B217" s="66"/>
      <c r="C217" s="67"/>
      <c r="D217" s="21" t="s">
        <v>8</v>
      </c>
      <c r="E217" s="13">
        <f>E227+E232+E237+E247</f>
        <v>1129.7872699999998</v>
      </c>
      <c r="F217" s="13">
        <f>F227+F232+F237+F247</f>
        <v>1095.08727</v>
      </c>
      <c r="G217" s="13">
        <f>G227+G232+G237+G247+G242</f>
        <v>254.80000000000004</v>
      </c>
      <c r="H217" s="13">
        <f t="shared" si="37"/>
        <v>0</v>
      </c>
      <c r="I217" s="13">
        <f t="shared" si="37"/>
        <v>0</v>
      </c>
      <c r="J217" s="13">
        <f t="shared" si="37"/>
        <v>1271.844</v>
      </c>
      <c r="K217" s="22">
        <f>E237+G237+H237+I237</f>
        <v>193.244</v>
      </c>
    </row>
    <row r="218" spans="1:11" s="22" customFormat="1" ht="25.5">
      <c r="A218" s="65"/>
      <c r="B218" s="66"/>
      <c r="C218" s="67"/>
      <c r="D218" s="21" t="s">
        <v>9</v>
      </c>
      <c r="E218" s="13">
        <f aca="true" t="shared" si="38" ref="E218:J218">E233+E238</f>
        <v>0</v>
      </c>
      <c r="F218" s="13">
        <f t="shared" si="38"/>
        <v>0</v>
      </c>
      <c r="G218" s="13">
        <f t="shared" si="38"/>
        <v>0</v>
      </c>
      <c r="H218" s="13">
        <f t="shared" si="38"/>
        <v>0</v>
      </c>
      <c r="I218" s="13">
        <f t="shared" si="38"/>
        <v>0</v>
      </c>
      <c r="J218" s="13">
        <f t="shared" si="38"/>
        <v>0</v>
      </c>
      <c r="K218" s="22">
        <f>E238+G238+H238+I238</f>
        <v>0</v>
      </c>
    </row>
    <row r="219" spans="1:11" s="22" customFormat="1" ht="12" customHeight="1">
      <c r="A219" s="65"/>
      <c r="B219" s="68" t="s">
        <v>16</v>
      </c>
      <c r="C219" s="66"/>
      <c r="D219" s="23" t="s">
        <v>5</v>
      </c>
      <c r="E219" s="13"/>
      <c r="F219" s="13"/>
      <c r="G219" s="13"/>
      <c r="H219" s="13"/>
      <c r="I219" s="13"/>
      <c r="J219" s="13"/>
      <c r="K219" s="27">
        <f>E279+G279+H279+I279</f>
        <v>267278.56528</v>
      </c>
    </row>
    <row r="220" spans="1:10" s="22" customFormat="1" ht="10.5" customHeight="1">
      <c r="A220" s="65"/>
      <c r="B220" s="68"/>
      <c r="C220" s="66"/>
      <c r="D220" s="23" t="s">
        <v>6</v>
      </c>
      <c r="E220" s="13"/>
      <c r="F220" s="13"/>
      <c r="G220" s="13"/>
      <c r="H220" s="13"/>
      <c r="I220" s="13"/>
      <c r="J220" s="13"/>
    </row>
    <row r="221" spans="1:10" s="22" customFormat="1" ht="14.25" customHeight="1">
      <c r="A221" s="65"/>
      <c r="B221" s="68"/>
      <c r="C221" s="66"/>
      <c r="D221" s="23" t="s">
        <v>7</v>
      </c>
      <c r="E221" s="13"/>
      <c r="F221" s="13"/>
      <c r="G221" s="13"/>
      <c r="H221" s="13"/>
      <c r="I221" s="13"/>
      <c r="J221" s="13"/>
    </row>
    <row r="222" spans="1:10" s="22" customFormat="1" ht="11.25" customHeight="1">
      <c r="A222" s="65"/>
      <c r="B222" s="68"/>
      <c r="C222" s="66"/>
      <c r="D222" s="23" t="s">
        <v>8</v>
      </c>
      <c r="E222" s="13"/>
      <c r="F222" s="13"/>
      <c r="G222" s="13"/>
      <c r="H222" s="13"/>
      <c r="I222" s="13"/>
      <c r="J222" s="13"/>
    </row>
    <row r="223" spans="1:10" s="22" customFormat="1" ht="14.25" customHeight="1">
      <c r="A223" s="65"/>
      <c r="B223" s="68"/>
      <c r="C223" s="66"/>
      <c r="D223" s="23" t="s">
        <v>9</v>
      </c>
      <c r="E223" s="13"/>
      <c r="F223" s="13"/>
      <c r="G223" s="13"/>
      <c r="H223" s="13"/>
      <c r="I223" s="13"/>
      <c r="J223" s="13"/>
    </row>
    <row r="224" spans="1:11" s="22" customFormat="1" ht="20.25">
      <c r="A224" s="65"/>
      <c r="B224" s="69" t="s">
        <v>83</v>
      </c>
      <c r="C224" s="66" t="s">
        <v>98</v>
      </c>
      <c r="D224" s="23" t="s">
        <v>5</v>
      </c>
      <c r="E224" s="13">
        <f>E225+E226+E227+E228</f>
        <v>3269.7</v>
      </c>
      <c r="F224" s="13">
        <f>F225+F226+F227</f>
        <v>3269.7</v>
      </c>
      <c r="G224" s="13">
        <f>G225+G226+G227+G228</f>
        <v>3436.9</v>
      </c>
      <c r="H224" s="13">
        <f>H225+H226+H227+H228</f>
        <v>0</v>
      </c>
      <c r="I224" s="13">
        <f>I225+I226+I227+I228</f>
        <v>0</v>
      </c>
      <c r="J224" s="13">
        <f>J225+J226+J227+J228</f>
        <v>6706.6</v>
      </c>
      <c r="K224" s="35">
        <f>J225+J226+J227</f>
        <v>6706.6</v>
      </c>
    </row>
    <row r="225" spans="1:10" s="22" customFormat="1" ht="20.25">
      <c r="A225" s="65"/>
      <c r="B225" s="69"/>
      <c r="C225" s="66"/>
      <c r="D225" s="23" t="s">
        <v>6</v>
      </c>
      <c r="E225" s="13">
        <v>2854.64229</v>
      </c>
      <c r="F225" s="13">
        <v>2854.64229</v>
      </c>
      <c r="G225" s="13">
        <v>2700.48774</v>
      </c>
      <c r="H225" s="13">
        <v>0</v>
      </c>
      <c r="I225" s="13">
        <v>0</v>
      </c>
      <c r="J225" s="13">
        <f>I225+H225+G225+E225</f>
        <v>5555.13003</v>
      </c>
    </row>
    <row r="226" spans="1:10" s="22" customFormat="1" ht="20.25">
      <c r="A226" s="65"/>
      <c r="B226" s="69"/>
      <c r="C226" s="66"/>
      <c r="D226" s="23" t="s">
        <v>7</v>
      </c>
      <c r="E226" s="13">
        <f>58.25771+203.5-10.2</f>
        <v>251.55771</v>
      </c>
      <c r="F226" s="13">
        <f>58.25771+203.5-10.2</f>
        <v>251.55771</v>
      </c>
      <c r="G226" s="13">
        <f>55.11226+509.5-25.5</f>
        <v>539.11226</v>
      </c>
      <c r="H226" s="13">
        <v>0</v>
      </c>
      <c r="I226" s="13">
        <v>0</v>
      </c>
      <c r="J226" s="13">
        <f>I226+H226+G226+E226</f>
        <v>790.6699699999999</v>
      </c>
    </row>
    <row r="227" spans="1:10" s="22" customFormat="1" ht="20.25">
      <c r="A227" s="65"/>
      <c r="B227" s="69"/>
      <c r="C227" s="66"/>
      <c r="D227" s="23" t="s">
        <v>8</v>
      </c>
      <c r="E227" s="13">
        <f>153.3+10.2</f>
        <v>163.5</v>
      </c>
      <c r="F227" s="13">
        <f>153.3+10.2</f>
        <v>163.5</v>
      </c>
      <c r="G227" s="13">
        <v>197.3</v>
      </c>
      <c r="H227" s="13">
        <v>0</v>
      </c>
      <c r="I227" s="13">
        <v>0</v>
      </c>
      <c r="J227" s="13">
        <f>I227+H227+G227+E227</f>
        <v>360.8</v>
      </c>
    </row>
    <row r="228" spans="1:10" s="22" customFormat="1" ht="20.25">
      <c r="A228" s="65"/>
      <c r="B228" s="69"/>
      <c r="C228" s="66"/>
      <c r="D228" s="23" t="s">
        <v>9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f>I228+H228+G228+E228</f>
        <v>0</v>
      </c>
    </row>
    <row r="229" spans="1:10" s="22" customFormat="1" ht="20.25">
      <c r="A229" s="65"/>
      <c r="B229" s="69" t="s">
        <v>10</v>
      </c>
      <c r="C229" s="66" t="s">
        <v>34</v>
      </c>
      <c r="D229" s="23" t="s">
        <v>5</v>
      </c>
      <c r="E229" s="13">
        <f aca="true" t="shared" si="39" ref="E229:J229">E230+E231+E232+E233</f>
        <v>67.72727</v>
      </c>
      <c r="F229" s="13">
        <f t="shared" si="39"/>
        <v>33.02727</v>
      </c>
      <c r="G229" s="13">
        <f t="shared" si="39"/>
        <v>34.716</v>
      </c>
      <c r="H229" s="13">
        <f t="shared" si="39"/>
        <v>0</v>
      </c>
      <c r="I229" s="13">
        <f t="shared" si="39"/>
        <v>0</v>
      </c>
      <c r="J229" s="13">
        <f t="shared" si="39"/>
        <v>102.44327000000001</v>
      </c>
    </row>
    <row r="230" spans="1:10" s="22" customFormat="1" ht="20.25">
      <c r="A230" s="65"/>
      <c r="B230" s="69"/>
      <c r="C230" s="66"/>
      <c r="D230" s="23" t="s">
        <v>6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f>I230+H230+G230+E230</f>
        <v>0</v>
      </c>
    </row>
    <row r="231" spans="1:10" s="22" customFormat="1" ht="20.25">
      <c r="A231" s="65"/>
      <c r="B231" s="69"/>
      <c r="C231" s="66"/>
      <c r="D231" s="23" t="s">
        <v>7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f>I231+H231+G231+E231</f>
        <v>0</v>
      </c>
    </row>
    <row r="232" spans="1:10" s="22" customFormat="1" ht="20.25">
      <c r="A232" s="65"/>
      <c r="B232" s="69"/>
      <c r="C232" s="66"/>
      <c r="D232" s="23" t="s">
        <v>8</v>
      </c>
      <c r="E232" s="13">
        <v>67.72727</v>
      </c>
      <c r="F232" s="13">
        <v>33.02727</v>
      </c>
      <c r="G232" s="13">
        <v>34.716</v>
      </c>
      <c r="H232" s="13">
        <v>0</v>
      </c>
      <c r="I232" s="13">
        <v>0</v>
      </c>
      <c r="J232" s="13">
        <f>I232+H232+G232+E232</f>
        <v>102.44327000000001</v>
      </c>
    </row>
    <row r="233" spans="1:10" s="22" customFormat="1" ht="20.25">
      <c r="A233" s="65"/>
      <c r="B233" s="69"/>
      <c r="C233" s="66"/>
      <c r="D233" s="23" t="s">
        <v>9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f>I233+H233+G233+E233</f>
        <v>0</v>
      </c>
    </row>
    <row r="234" spans="1:10" s="22" customFormat="1" ht="20.25">
      <c r="A234" s="65"/>
      <c r="B234" s="69" t="s">
        <v>12</v>
      </c>
      <c r="C234" s="66" t="s">
        <v>35</v>
      </c>
      <c r="D234" s="23" t="s">
        <v>5</v>
      </c>
      <c r="E234" s="13">
        <f aca="true" t="shared" si="40" ref="E234:J234">E236+E237</f>
        <v>180.76</v>
      </c>
      <c r="F234" s="13">
        <f t="shared" si="40"/>
        <v>180.76</v>
      </c>
      <c r="G234" s="13">
        <f t="shared" si="40"/>
        <v>12.484</v>
      </c>
      <c r="H234" s="13">
        <f t="shared" si="40"/>
        <v>0</v>
      </c>
      <c r="I234" s="13">
        <f t="shared" si="40"/>
        <v>0</v>
      </c>
      <c r="J234" s="13">
        <f t="shared" si="40"/>
        <v>193.244</v>
      </c>
    </row>
    <row r="235" spans="1:10" s="22" customFormat="1" ht="20.25">
      <c r="A235" s="65"/>
      <c r="B235" s="69"/>
      <c r="C235" s="66"/>
      <c r="D235" s="23" t="s">
        <v>6</v>
      </c>
      <c r="E235" s="13"/>
      <c r="F235" s="13"/>
      <c r="G235" s="13"/>
      <c r="H235" s="13"/>
      <c r="I235" s="13"/>
      <c r="J235" s="13"/>
    </row>
    <row r="236" spans="1:10" s="22" customFormat="1" ht="20.25">
      <c r="A236" s="65"/>
      <c r="B236" s="69"/>
      <c r="C236" s="66"/>
      <c r="D236" s="23" t="s">
        <v>7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</row>
    <row r="237" spans="1:10" s="22" customFormat="1" ht="20.25">
      <c r="A237" s="65"/>
      <c r="B237" s="69"/>
      <c r="C237" s="66"/>
      <c r="D237" s="23" t="s">
        <v>8</v>
      </c>
      <c r="E237" s="13">
        <v>180.76</v>
      </c>
      <c r="F237" s="13">
        <v>180.76</v>
      </c>
      <c r="G237" s="13">
        <v>12.484</v>
      </c>
      <c r="H237" s="13">
        <v>0</v>
      </c>
      <c r="I237" s="13">
        <v>0</v>
      </c>
      <c r="J237" s="13">
        <f>I237+H237+G237+E237</f>
        <v>193.244</v>
      </c>
    </row>
    <row r="238" spans="1:10" s="22" customFormat="1" ht="20.25">
      <c r="A238" s="65"/>
      <c r="B238" s="69"/>
      <c r="C238" s="66"/>
      <c r="D238" s="23" t="s">
        <v>9</v>
      </c>
      <c r="E238" s="13"/>
      <c r="F238" s="13"/>
      <c r="G238" s="13"/>
      <c r="H238" s="13"/>
      <c r="I238" s="13"/>
      <c r="J238" s="13"/>
    </row>
    <row r="239" spans="1:10" s="22" customFormat="1" ht="20.25">
      <c r="A239" s="65"/>
      <c r="B239" s="69" t="s">
        <v>95</v>
      </c>
      <c r="C239" s="66" t="s">
        <v>96</v>
      </c>
      <c r="D239" s="23" t="s">
        <v>5</v>
      </c>
      <c r="E239" s="13">
        <f aca="true" t="shared" si="41" ref="E239:J239">E241+E242</f>
        <v>0</v>
      </c>
      <c r="F239" s="13">
        <f t="shared" si="41"/>
        <v>0</v>
      </c>
      <c r="G239" s="13">
        <f t="shared" si="41"/>
        <v>10290.7</v>
      </c>
      <c r="H239" s="13">
        <f t="shared" si="41"/>
        <v>0</v>
      </c>
      <c r="I239" s="13">
        <f t="shared" si="41"/>
        <v>0</v>
      </c>
      <c r="J239" s="13">
        <f t="shared" si="41"/>
        <v>10290.7</v>
      </c>
    </row>
    <row r="240" spans="1:10" s="22" customFormat="1" ht="20.25">
      <c r="A240" s="65"/>
      <c r="B240" s="69"/>
      <c r="C240" s="66"/>
      <c r="D240" s="23" t="s">
        <v>6</v>
      </c>
      <c r="E240" s="13"/>
      <c r="F240" s="13"/>
      <c r="G240" s="13"/>
      <c r="H240" s="13"/>
      <c r="I240" s="13"/>
      <c r="J240" s="13"/>
    </row>
    <row r="241" spans="1:10" s="22" customFormat="1" ht="20.25">
      <c r="A241" s="65"/>
      <c r="B241" s="69"/>
      <c r="C241" s="66"/>
      <c r="D241" s="23" t="s">
        <v>7</v>
      </c>
      <c r="E241" s="13">
        <v>0</v>
      </c>
      <c r="F241" s="13">
        <v>0</v>
      </c>
      <c r="G241" s="13">
        <f>10290.7-10.3</f>
        <v>10280.400000000001</v>
      </c>
      <c r="H241" s="13">
        <v>0</v>
      </c>
      <c r="I241" s="13">
        <v>0</v>
      </c>
      <c r="J241" s="13">
        <f>I241+H241+G241+E241</f>
        <v>10280.400000000001</v>
      </c>
    </row>
    <row r="242" spans="1:10" s="22" customFormat="1" ht="20.25">
      <c r="A242" s="65"/>
      <c r="B242" s="69"/>
      <c r="C242" s="66"/>
      <c r="D242" s="23" t="s">
        <v>8</v>
      </c>
      <c r="E242" s="13">
        <v>0</v>
      </c>
      <c r="F242" s="13">
        <v>0</v>
      </c>
      <c r="G242" s="13">
        <v>10.3</v>
      </c>
      <c r="H242" s="13">
        <v>0</v>
      </c>
      <c r="I242" s="13">
        <v>0</v>
      </c>
      <c r="J242" s="13">
        <f>I242+H242+G242+E242</f>
        <v>10.3</v>
      </c>
    </row>
    <row r="243" spans="1:10" s="22" customFormat="1" ht="20.25">
      <c r="A243" s="65"/>
      <c r="B243" s="69"/>
      <c r="C243" s="66"/>
      <c r="D243" s="23" t="s">
        <v>9</v>
      </c>
      <c r="E243" s="13"/>
      <c r="F243" s="13"/>
      <c r="G243" s="13"/>
      <c r="H243" s="13"/>
      <c r="I243" s="13"/>
      <c r="J243" s="13"/>
    </row>
    <row r="244" spans="1:10" s="22" customFormat="1" ht="20.25">
      <c r="A244" s="65"/>
      <c r="B244" s="69" t="s">
        <v>94</v>
      </c>
      <c r="C244" s="66" t="s">
        <v>97</v>
      </c>
      <c r="D244" s="23" t="s">
        <v>5</v>
      </c>
      <c r="E244" s="13">
        <f aca="true" t="shared" si="42" ref="E244:J244">E246+E247</f>
        <v>717.8</v>
      </c>
      <c r="F244" s="13">
        <f t="shared" si="42"/>
        <v>717.8</v>
      </c>
      <c r="G244" s="13">
        <f t="shared" si="42"/>
        <v>0</v>
      </c>
      <c r="H244" s="13">
        <f t="shared" si="42"/>
        <v>0</v>
      </c>
      <c r="I244" s="13">
        <f t="shared" si="42"/>
        <v>0</v>
      </c>
      <c r="J244" s="13">
        <f t="shared" si="42"/>
        <v>717.8</v>
      </c>
    </row>
    <row r="245" spans="1:10" s="22" customFormat="1" ht="20.25">
      <c r="A245" s="65"/>
      <c r="B245" s="69"/>
      <c r="C245" s="66"/>
      <c r="D245" s="23" t="s">
        <v>6</v>
      </c>
      <c r="E245" s="13"/>
      <c r="F245" s="13"/>
      <c r="G245" s="13"/>
      <c r="H245" s="13"/>
      <c r="I245" s="13"/>
      <c r="J245" s="13"/>
    </row>
    <row r="246" spans="1:10" s="22" customFormat="1" ht="20.25">
      <c r="A246" s="65"/>
      <c r="B246" s="69"/>
      <c r="C246" s="66"/>
      <c r="D246" s="23" t="s">
        <v>7</v>
      </c>
      <c r="E246" s="13"/>
      <c r="F246" s="13">
        <v>0</v>
      </c>
      <c r="G246" s="13">
        <v>0</v>
      </c>
      <c r="H246" s="13">
        <v>0</v>
      </c>
      <c r="I246" s="13">
        <v>0</v>
      </c>
      <c r="J246" s="13">
        <v>0</v>
      </c>
    </row>
    <row r="247" spans="1:10" s="22" customFormat="1" ht="20.25">
      <c r="A247" s="65"/>
      <c r="B247" s="69"/>
      <c r="C247" s="66"/>
      <c r="D247" s="23" t="s">
        <v>8</v>
      </c>
      <c r="E247" s="13">
        <v>717.8</v>
      </c>
      <c r="F247" s="13">
        <v>717.8</v>
      </c>
      <c r="G247" s="13">
        <v>0</v>
      </c>
      <c r="H247" s="13">
        <v>0</v>
      </c>
      <c r="I247" s="13">
        <v>0</v>
      </c>
      <c r="J247" s="13">
        <f>I247+H247+G247+E247</f>
        <v>717.8</v>
      </c>
    </row>
    <row r="248" spans="1:10" s="22" customFormat="1" ht="20.25">
      <c r="A248" s="71"/>
      <c r="B248" s="69"/>
      <c r="C248" s="66"/>
      <c r="D248" s="23" t="s">
        <v>9</v>
      </c>
      <c r="E248" s="13"/>
      <c r="F248" s="13"/>
      <c r="G248" s="13"/>
      <c r="H248" s="13"/>
      <c r="I248" s="13"/>
      <c r="J248" s="13"/>
    </row>
    <row r="249" spans="1:11" s="22" customFormat="1" ht="20.25">
      <c r="A249" s="70">
        <v>23</v>
      </c>
      <c r="B249" s="66" t="s">
        <v>4</v>
      </c>
      <c r="C249" s="67" t="s">
        <v>78</v>
      </c>
      <c r="D249" s="21" t="s">
        <v>5</v>
      </c>
      <c r="E249" s="13">
        <f aca="true" t="shared" si="43" ref="E249:J250">E259</f>
        <v>5240.34935</v>
      </c>
      <c r="F249" s="13">
        <f t="shared" si="43"/>
        <v>5240.34935</v>
      </c>
      <c r="G249" s="13">
        <f t="shared" si="43"/>
        <v>0</v>
      </c>
      <c r="H249" s="13">
        <f t="shared" si="43"/>
        <v>0</v>
      </c>
      <c r="I249" s="13">
        <f t="shared" si="43"/>
        <v>0</v>
      </c>
      <c r="J249" s="13">
        <f t="shared" si="43"/>
        <v>5240.34935</v>
      </c>
      <c r="K249" s="22" t="e">
        <f>#REF!+#REF!+#REF!+#REF!</f>
        <v>#REF!</v>
      </c>
    </row>
    <row r="250" spans="1:11" s="22" customFormat="1" ht="25.5">
      <c r="A250" s="70"/>
      <c r="B250" s="66"/>
      <c r="C250" s="67"/>
      <c r="D250" s="21" t="s">
        <v>6</v>
      </c>
      <c r="E250" s="13">
        <f t="shared" si="43"/>
        <v>0</v>
      </c>
      <c r="F250" s="13">
        <f t="shared" si="43"/>
        <v>0</v>
      </c>
      <c r="G250" s="13">
        <f t="shared" si="43"/>
        <v>0</v>
      </c>
      <c r="H250" s="13">
        <f t="shared" si="43"/>
        <v>0</v>
      </c>
      <c r="I250" s="13">
        <f t="shared" si="43"/>
        <v>0</v>
      </c>
      <c r="J250" s="13">
        <f t="shared" si="43"/>
        <v>0</v>
      </c>
      <c r="K250" s="22" t="e">
        <f>#REF!+#REF!+#REF!+#REF!</f>
        <v>#REF!</v>
      </c>
    </row>
    <row r="251" spans="1:11" s="22" customFormat="1" ht="20.25">
      <c r="A251" s="70"/>
      <c r="B251" s="66"/>
      <c r="C251" s="67"/>
      <c r="D251" s="21" t="s">
        <v>7</v>
      </c>
      <c r="E251" s="13">
        <f aca="true" t="shared" si="44" ref="E251:J251">E261</f>
        <v>5240.34935</v>
      </c>
      <c r="F251" s="13">
        <f t="shared" si="44"/>
        <v>5240.34935</v>
      </c>
      <c r="G251" s="13">
        <f>G261</f>
        <v>0</v>
      </c>
      <c r="H251" s="13">
        <f>H261</f>
        <v>0</v>
      </c>
      <c r="I251" s="13">
        <f t="shared" si="44"/>
        <v>0</v>
      </c>
      <c r="J251" s="13">
        <f t="shared" si="44"/>
        <v>5240.34935</v>
      </c>
      <c r="K251" s="22" t="e">
        <f>#REF!+#REF!+#REF!+#REF!</f>
        <v>#REF!</v>
      </c>
    </row>
    <row r="252" spans="1:11" s="22" customFormat="1" ht="20.25">
      <c r="A252" s="70"/>
      <c r="B252" s="66"/>
      <c r="C252" s="67"/>
      <c r="D252" s="21" t="s">
        <v>8</v>
      </c>
      <c r="E252" s="13">
        <f aca="true" t="shared" si="45" ref="E252:J252">E262</f>
        <v>0</v>
      </c>
      <c r="F252" s="13">
        <f t="shared" si="45"/>
        <v>0</v>
      </c>
      <c r="G252" s="13">
        <f>G262</f>
        <v>0</v>
      </c>
      <c r="H252" s="13">
        <f>H262</f>
        <v>0</v>
      </c>
      <c r="I252" s="13">
        <f t="shared" si="45"/>
        <v>0</v>
      </c>
      <c r="J252" s="13">
        <f t="shared" si="45"/>
        <v>0</v>
      </c>
      <c r="K252" s="22" t="e">
        <f>#REF!+#REF!+#REF!+#REF!</f>
        <v>#REF!</v>
      </c>
    </row>
    <row r="253" spans="1:11" s="22" customFormat="1" ht="25.5">
      <c r="A253" s="70"/>
      <c r="B253" s="66"/>
      <c r="C253" s="67"/>
      <c r="D253" s="21" t="s">
        <v>9</v>
      </c>
      <c r="E253" s="13"/>
      <c r="F253" s="13"/>
      <c r="G253" s="13"/>
      <c r="H253" s="13"/>
      <c r="I253" s="13"/>
      <c r="J253" s="13"/>
      <c r="K253" s="22" t="e">
        <f>#REF!+#REF!+#REF!+#REF!</f>
        <v>#REF!</v>
      </c>
    </row>
    <row r="254" spans="1:11" s="22" customFormat="1" ht="12" customHeight="1">
      <c r="A254" s="70"/>
      <c r="B254" s="68" t="s">
        <v>16</v>
      </c>
      <c r="C254" s="66"/>
      <c r="D254" s="23" t="s">
        <v>5</v>
      </c>
      <c r="E254" s="13"/>
      <c r="F254" s="13"/>
      <c r="G254" s="13"/>
      <c r="H254" s="13"/>
      <c r="I254" s="13"/>
      <c r="J254" s="13"/>
      <c r="K254" s="27">
        <f>E298+G298+H298+I298</f>
        <v>0</v>
      </c>
    </row>
    <row r="255" spans="1:10" s="22" customFormat="1" ht="10.5" customHeight="1">
      <c r="A255" s="70"/>
      <c r="B255" s="68"/>
      <c r="C255" s="66"/>
      <c r="D255" s="23" t="s">
        <v>6</v>
      </c>
      <c r="E255" s="13"/>
      <c r="F255" s="13"/>
      <c r="G255" s="13"/>
      <c r="H255" s="13"/>
      <c r="I255" s="13"/>
      <c r="J255" s="13"/>
    </row>
    <row r="256" spans="1:10" s="22" customFormat="1" ht="14.25" customHeight="1">
      <c r="A256" s="70"/>
      <c r="B256" s="68"/>
      <c r="C256" s="66"/>
      <c r="D256" s="23" t="s">
        <v>7</v>
      </c>
      <c r="E256" s="13"/>
      <c r="F256" s="13"/>
      <c r="G256" s="13"/>
      <c r="H256" s="13"/>
      <c r="I256" s="13"/>
      <c r="J256" s="13"/>
    </row>
    <row r="257" spans="1:10" s="22" customFormat="1" ht="11.25" customHeight="1">
      <c r="A257" s="70"/>
      <c r="B257" s="68"/>
      <c r="C257" s="66"/>
      <c r="D257" s="23" t="s">
        <v>8</v>
      </c>
      <c r="E257" s="13"/>
      <c r="F257" s="13"/>
      <c r="G257" s="13"/>
      <c r="H257" s="13"/>
      <c r="I257" s="13"/>
      <c r="J257" s="13"/>
    </row>
    <row r="258" spans="1:10" s="22" customFormat="1" ht="14.25" customHeight="1">
      <c r="A258" s="70"/>
      <c r="B258" s="68"/>
      <c r="C258" s="66"/>
      <c r="D258" s="23" t="s">
        <v>9</v>
      </c>
      <c r="E258" s="13"/>
      <c r="F258" s="13"/>
      <c r="G258" s="13"/>
      <c r="H258" s="13"/>
      <c r="I258" s="13"/>
      <c r="J258" s="13"/>
    </row>
    <row r="259" spans="1:10" s="22" customFormat="1" ht="20.25">
      <c r="A259" s="70"/>
      <c r="B259" s="69" t="s">
        <v>10</v>
      </c>
      <c r="C259" s="66" t="s">
        <v>79</v>
      </c>
      <c r="D259" s="23" t="s">
        <v>5</v>
      </c>
      <c r="E259" s="13">
        <f>E261+E262</f>
        <v>5240.34935</v>
      </c>
      <c r="F259" s="13">
        <f>F260+F261+F262</f>
        <v>5240.34935</v>
      </c>
      <c r="G259" s="13">
        <f>G261+G262</f>
        <v>0</v>
      </c>
      <c r="H259" s="13">
        <f>H261+H262</f>
        <v>0</v>
      </c>
      <c r="I259" s="13">
        <f>I261+I262</f>
        <v>0</v>
      </c>
      <c r="J259" s="13">
        <f>J261+J262</f>
        <v>5240.34935</v>
      </c>
    </row>
    <row r="260" spans="1:10" s="22" customFormat="1" ht="20.25">
      <c r="A260" s="70"/>
      <c r="B260" s="69"/>
      <c r="C260" s="66"/>
      <c r="D260" s="23" t="s">
        <v>6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f>I260+H260+G260+E260</f>
        <v>0</v>
      </c>
    </row>
    <row r="261" spans="1:10" s="22" customFormat="1" ht="20.25">
      <c r="A261" s="70"/>
      <c r="B261" s="69"/>
      <c r="C261" s="66"/>
      <c r="D261" s="23" t="s">
        <v>7</v>
      </c>
      <c r="E261" s="13">
        <v>5240.34935</v>
      </c>
      <c r="F261" s="13">
        <v>5240.34935</v>
      </c>
      <c r="G261" s="13">
        <v>0</v>
      </c>
      <c r="H261" s="13">
        <v>0</v>
      </c>
      <c r="I261" s="13">
        <v>0</v>
      </c>
      <c r="J261" s="13">
        <f>I261+H261+G261+E261</f>
        <v>5240.34935</v>
      </c>
    </row>
    <row r="262" spans="1:10" s="22" customFormat="1" ht="20.25">
      <c r="A262" s="70"/>
      <c r="B262" s="69"/>
      <c r="C262" s="66"/>
      <c r="D262" s="23" t="s">
        <v>8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f>I262+H262+G262+E262</f>
        <v>0</v>
      </c>
    </row>
    <row r="263" spans="1:10" s="22" customFormat="1" ht="20.25">
      <c r="A263" s="70"/>
      <c r="B263" s="69"/>
      <c r="C263" s="66"/>
      <c r="D263" s="23" t="s">
        <v>9</v>
      </c>
      <c r="E263" s="13"/>
      <c r="F263" s="13"/>
      <c r="G263" s="13"/>
      <c r="H263" s="13"/>
      <c r="I263" s="13"/>
      <c r="J263" s="13"/>
    </row>
    <row r="264" spans="1:10" s="22" customFormat="1" ht="20.25">
      <c r="A264" s="65">
        <v>24</v>
      </c>
      <c r="B264" s="66" t="s">
        <v>4</v>
      </c>
      <c r="C264" s="67" t="s">
        <v>59</v>
      </c>
      <c r="D264" s="37" t="s">
        <v>5</v>
      </c>
      <c r="E264" s="33">
        <f>E266+E267</f>
        <v>729.77636</v>
      </c>
      <c r="F264" s="11">
        <f>F265+F266+F267</f>
        <v>690.03195</v>
      </c>
      <c r="G264" s="36">
        <f>G266+G267</f>
        <v>513.2</v>
      </c>
      <c r="H264" s="11">
        <f>H266+H267</f>
        <v>525.8</v>
      </c>
      <c r="I264" s="11">
        <f>I266+I267</f>
        <v>368.4</v>
      </c>
      <c r="J264" s="11">
        <f>J266+J267</f>
        <v>2137.17636</v>
      </c>
    </row>
    <row r="265" spans="1:10" s="22" customFormat="1" ht="25.5">
      <c r="A265" s="65"/>
      <c r="B265" s="66"/>
      <c r="C265" s="67"/>
      <c r="D265" s="21" t="s">
        <v>6</v>
      </c>
      <c r="E265" s="13">
        <f aca="true" t="shared" si="46" ref="E265:J267">E275</f>
        <v>0</v>
      </c>
      <c r="F265" s="13">
        <f t="shared" si="46"/>
        <v>0</v>
      </c>
      <c r="G265" s="13">
        <f t="shared" si="46"/>
        <v>0</v>
      </c>
      <c r="H265" s="13">
        <f t="shared" si="46"/>
        <v>0</v>
      </c>
      <c r="I265" s="13">
        <f t="shared" si="46"/>
        <v>0</v>
      </c>
      <c r="J265" s="13">
        <f t="shared" si="46"/>
        <v>0</v>
      </c>
    </row>
    <row r="266" spans="1:10" s="28" customFormat="1" ht="20.25">
      <c r="A266" s="65"/>
      <c r="B266" s="66"/>
      <c r="C266" s="67"/>
      <c r="D266" s="21" t="s">
        <v>7</v>
      </c>
      <c r="E266" s="13">
        <f t="shared" si="46"/>
        <v>0</v>
      </c>
      <c r="F266" s="13">
        <f t="shared" si="46"/>
        <v>0</v>
      </c>
      <c r="G266" s="13">
        <f t="shared" si="46"/>
        <v>0</v>
      </c>
      <c r="H266" s="13">
        <f t="shared" si="46"/>
        <v>0</v>
      </c>
      <c r="I266" s="13">
        <f t="shared" si="46"/>
        <v>0</v>
      </c>
      <c r="J266" s="13">
        <f t="shared" si="46"/>
        <v>0</v>
      </c>
    </row>
    <row r="267" spans="1:10" s="28" customFormat="1" ht="20.25">
      <c r="A267" s="65"/>
      <c r="B267" s="66"/>
      <c r="C267" s="67"/>
      <c r="D267" s="21" t="s">
        <v>8</v>
      </c>
      <c r="E267" s="31">
        <f t="shared" si="46"/>
        <v>729.77636</v>
      </c>
      <c r="F267" s="31">
        <f t="shared" si="46"/>
        <v>690.03195</v>
      </c>
      <c r="G267" s="31">
        <f t="shared" si="46"/>
        <v>513.2</v>
      </c>
      <c r="H267" s="31">
        <f t="shared" si="46"/>
        <v>525.8</v>
      </c>
      <c r="I267" s="31">
        <f t="shared" si="46"/>
        <v>368.4</v>
      </c>
      <c r="J267" s="31">
        <f t="shared" si="46"/>
        <v>2137.17636</v>
      </c>
    </row>
    <row r="268" spans="1:10" s="28" customFormat="1" ht="25.5">
      <c r="A268" s="65"/>
      <c r="B268" s="66"/>
      <c r="C268" s="67"/>
      <c r="D268" s="21" t="s">
        <v>9</v>
      </c>
      <c r="E268" s="13"/>
      <c r="F268" s="13"/>
      <c r="G268" s="13"/>
      <c r="H268" s="13"/>
      <c r="I268" s="13"/>
      <c r="J268" s="13"/>
    </row>
    <row r="269" spans="1:10" s="28" customFormat="1" ht="14.25" customHeight="1">
      <c r="A269" s="65"/>
      <c r="B269" s="68" t="s">
        <v>16</v>
      </c>
      <c r="C269" s="66"/>
      <c r="D269" s="23" t="s">
        <v>5</v>
      </c>
      <c r="E269" s="13"/>
      <c r="F269" s="13"/>
      <c r="G269" s="13"/>
      <c r="H269" s="13"/>
      <c r="I269" s="13"/>
      <c r="J269" s="13"/>
    </row>
    <row r="270" spans="1:10" s="28" customFormat="1" ht="13.5" customHeight="1">
      <c r="A270" s="65"/>
      <c r="B270" s="68"/>
      <c r="C270" s="66"/>
      <c r="D270" s="23" t="s">
        <v>6</v>
      </c>
      <c r="E270" s="13"/>
      <c r="F270" s="13"/>
      <c r="G270" s="13"/>
      <c r="H270" s="13"/>
      <c r="I270" s="13"/>
      <c r="J270" s="13"/>
    </row>
    <row r="271" spans="1:10" s="28" customFormat="1" ht="12" customHeight="1">
      <c r="A271" s="65"/>
      <c r="B271" s="68"/>
      <c r="C271" s="66"/>
      <c r="D271" s="23" t="s">
        <v>7</v>
      </c>
      <c r="E271" s="13"/>
      <c r="F271" s="13"/>
      <c r="G271" s="13"/>
      <c r="H271" s="13"/>
      <c r="I271" s="13"/>
      <c r="J271" s="13"/>
    </row>
    <row r="272" spans="1:10" s="22" customFormat="1" ht="12" customHeight="1">
      <c r="A272" s="65"/>
      <c r="B272" s="68"/>
      <c r="C272" s="66"/>
      <c r="D272" s="23" t="s">
        <v>8</v>
      </c>
      <c r="E272" s="13"/>
      <c r="F272" s="13"/>
      <c r="G272" s="13"/>
      <c r="H272" s="13"/>
      <c r="I272" s="13"/>
      <c r="J272" s="13"/>
    </row>
    <row r="273" spans="1:10" s="22" customFormat="1" ht="13.5" customHeight="1">
      <c r="A273" s="65"/>
      <c r="B273" s="68"/>
      <c r="C273" s="66"/>
      <c r="D273" s="23" t="s">
        <v>9</v>
      </c>
      <c r="E273" s="13"/>
      <c r="F273" s="13"/>
      <c r="G273" s="13"/>
      <c r="H273" s="13"/>
      <c r="I273" s="13"/>
      <c r="J273" s="13"/>
    </row>
    <row r="274" spans="1:10" s="22" customFormat="1" ht="19.5" customHeight="1">
      <c r="A274" s="65"/>
      <c r="B274" s="69" t="s">
        <v>10</v>
      </c>
      <c r="C274" s="66" t="s">
        <v>60</v>
      </c>
      <c r="D274" s="23" t="s">
        <v>5</v>
      </c>
      <c r="E274" s="13">
        <f>E276+E277</f>
        <v>729.77636</v>
      </c>
      <c r="F274" s="13">
        <f>F275+F276+F277</f>
        <v>690.03195</v>
      </c>
      <c r="G274" s="26">
        <f>G276+G277</f>
        <v>513.2</v>
      </c>
      <c r="H274" s="13">
        <f>H276+H277</f>
        <v>525.8</v>
      </c>
      <c r="I274" s="13">
        <f>I276+I277</f>
        <v>368.4</v>
      </c>
      <c r="J274" s="13">
        <f>J276+J277</f>
        <v>2137.17636</v>
      </c>
    </row>
    <row r="275" spans="1:10" s="22" customFormat="1" ht="20.25">
      <c r="A275" s="65"/>
      <c r="B275" s="69"/>
      <c r="C275" s="66"/>
      <c r="D275" s="23" t="s">
        <v>6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</row>
    <row r="276" spans="1:10" s="22" customFormat="1" ht="20.25">
      <c r="A276" s="65"/>
      <c r="B276" s="69"/>
      <c r="C276" s="66"/>
      <c r="D276" s="23" t="s">
        <v>7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f>I276+H276+G276+E276</f>
        <v>0</v>
      </c>
    </row>
    <row r="277" spans="1:10" s="22" customFormat="1" ht="20.25">
      <c r="A277" s="65"/>
      <c r="B277" s="69"/>
      <c r="C277" s="66"/>
      <c r="D277" s="23" t="s">
        <v>8</v>
      </c>
      <c r="E277" s="18">
        <v>729.77636</v>
      </c>
      <c r="F277" s="18">
        <v>690.03195</v>
      </c>
      <c r="G277" s="26">
        <v>513.2</v>
      </c>
      <c r="H277" s="26">
        <v>525.8</v>
      </c>
      <c r="I277" s="26">
        <v>368.4</v>
      </c>
      <c r="J277" s="13">
        <f>I277+H277+G277+E277</f>
        <v>2137.17636</v>
      </c>
    </row>
    <row r="278" spans="1:10" s="22" customFormat="1" ht="20.25">
      <c r="A278" s="65"/>
      <c r="B278" s="69"/>
      <c r="C278" s="66"/>
      <c r="D278" s="23" t="s">
        <v>9</v>
      </c>
      <c r="E278" s="13"/>
      <c r="F278" s="13"/>
      <c r="G278" s="13"/>
      <c r="H278" s="13"/>
      <c r="I278" s="13"/>
      <c r="J278" s="13"/>
    </row>
    <row r="279" spans="1:11" s="22" customFormat="1" ht="20.25" customHeight="1">
      <c r="A279" s="62" t="s">
        <v>15</v>
      </c>
      <c r="B279" s="63"/>
      <c r="C279" s="63"/>
      <c r="D279" s="64"/>
      <c r="E279" s="30">
        <f aca="true" t="shared" si="47" ref="E279:J279">E214+E184+E164+E149+E134+E119+E104+E89+E59+E44+E24+E9+E74+E264+E259+E199</f>
        <v>78491.76527999999</v>
      </c>
      <c r="F279" s="30">
        <f t="shared" si="47"/>
        <v>77765.24077</v>
      </c>
      <c r="G279" s="38">
        <f t="shared" si="47"/>
        <v>73401.79999999999</v>
      </c>
      <c r="H279" s="38">
        <f t="shared" si="47"/>
        <v>57501.6</v>
      </c>
      <c r="I279" s="38">
        <f t="shared" si="47"/>
        <v>57883.4</v>
      </c>
      <c r="J279" s="30">
        <f t="shared" si="47"/>
        <v>236765.42200999998</v>
      </c>
      <c r="K279" s="29">
        <f>SUM(E279:I279)-F279</f>
        <v>267278.56528</v>
      </c>
    </row>
    <row r="280" ht="18.75">
      <c r="B280" s="8"/>
    </row>
    <row r="281" spans="1:10" ht="18.75">
      <c r="A281" s="15" t="s">
        <v>82</v>
      </c>
      <c r="B281" s="8"/>
      <c r="C281" s="15"/>
      <c r="D281" s="15"/>
      <c r="E281" s="15"/>
      <c r="F281" s="15"/>
      <c r="G281" s="15"/>
      <c r="H281" s="15"/>
      <c r="I281" s="15"/>
      <c r="J281" s="15"/>
    </row>
    <row r="282" spans="1:10" ht="18.75">
      <c r="A282" s="15"/>
      <c r="B282" s="8"/>
      <c r="C282" s="15"/>
      <c r="D282" s="15"/>
      <c r="E282" s="15"/>
      <c r="F282" s="15"/>
      <c r="G282" s="15"/>
      <c r="H282" s="15"/>
      <c r="I282" s="15"/>
      <c r="J282" s="15"/>
    </row>
    <row r="283" spans="1:10" ht="18.75">
      <c r="A283" s="15" t="s">
        <v>55</v>
      </c>
      <c r="B283" s="8"/>
      <c r="C283" s="15"/>
      <c r="D283" s="15"/>
      <c r="E283" s="15"/>
      <c r="F283" s="15"/>
      <c r="G283" s="15"/>
      <c r="H283" s="15"/>
      <c r="I283" s="15"/>
      <c r="J283" s="15"/>
    </row>
    <row r="284" spans="1:10" ht="18.75">
      <c r="A284" s="15"/>
      <c r="B284" s="16"/>
      <c r="C284" s="15"/>
      <c r="D284" s="15"/>
      <c r="E284" s="15"/>
      <c r="F284" s="15"/>
      <c r="G284" s="15"/>
      <c r="H284" s="15"/>
      <c r="I284" s="15"/>
      <c r="J284" s="15"/>
    </row>
    <row r="285" spans="1:10" ht="18.75">
      <c r="A285" s="15" t="s">
        <v>56</v>
      </c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5:9" ht="12.75">
      <c r="E286" s="20">
        <v>83756.33</v>
      </c>
      <c r="F286">
        <v>82786.70477</v>
      </c>
      <c r="G286">
        <v>50061.66</v>
      </c>
      <c r="H286">
        <v>45939.26</v>
      </c>
      <c r="I286">
        <v>45939.26</v>
      </c>
    </row>
    <row r="287" spans="5:9" ht="12.75">
      <c r="E287" s="20">
        <f>E286-E279</f>
        <v>5264.564720000009</v>
      </c>
      <c r="F287" s="20">
        <f>F286-F279</f>
        <v>5021.463999999993</v>
      </c>
      <c r="G287" s="20">
        <f>G286-G279</f>
        <v>-23340.139999999985</v>
      </c>
      <c r="H287" s="20">
        <f>H286-H279</f>
        <v>-11562.339999999997</v>
      </c>
      <c r="I287" s="20">
        <f>I286-I279</f>
        <v>-11944.14</v>
      </c>
    </row>
  </sheetData>
  <sheetProtection/>
  <mergeCells count="136">
    <mergeCell ref="B224:B228"/>
    <mergeCell ref="C224:C228"/>
    <mergeCell ref="B199:B203"/>
    <mergeCell ref="B239:B243"/>
    <mergeCell ref="C239:C243"/>
    <mergeCell ref="C169:C173"/>
    <mergeCell ref="B209:B213"/>
    <mergeCell ref="C209:C213"/>
    <mergeCell ref="B234:B238"/>
    <mergeCell ref="C234:C238"/>
    <mergeCell ref="C34:C38"/>
    <mergeCell ref="A9:A23"/>
    <mergeCell ref="B9:B13"/>
    <mergeCell ref="C9:C13"/>
    <mergeCell ref="A24:A43"/>
    <mergeCell ref="B29:B33"/>
    <mergeCell ref="C29:C33"/>
    <mergeCell ref="B34:B38"/>
    <mergeCell ref="B54:B58"/>
    <mergeCell ref="C54:C58"/>
    <mergeCell ref="C64:C68"/>
    <mergeCell ref="B69:B73"/>
    <mergeCell ref="C69:C73"/>
    <mergeCell ref="B39:B43"/>
    <mergeCell ref="C39:C43"/>
    <mergeCell ref="C44:C48"/>
    <mergeCell ref="B49:B53"/>
    <mergeCell ref="C49:C53"/>
    <mergeCell ref="B3:J3"/>
    <mergeCell ref="C4:C7"/>
    <mergeCell ref="B4:B7"/>
    <mergeCell ref="D4:D7"/>
    <mergeCell ref="E4:I5"/>
    <mergeCell ref="J4:J7"/>
    <mergeCell ref="B14:B18"/>
    <mergeCell ref="B24:B28"/>
    <mergeCell ref="C24:C28"/>
    <mergeCell ref="I6:I7"/>
    <mergeCell ref="G6:G7"/>
    <mergeCell ref="H6:H7"/>
    <mergeCell ref="C14:C18"/>
    <mergeCell ref="E6:F6"/>
    <mergeCell ref="B19:B23"/>
    <mergeCell ref="C19:C23"/>
    <mergeCell ref="B44:B48"/>
    <mergeCell ref="B109:B113"/>
    <mergeCell ref="C109:C113"/>
    <mergeCell ref="B229:B233"/>
    <mergeCell ref="C229:C233"/>
    <mergeCell ref="B99:B103"/>
    <mergeCell ref="C204:C208"/>
    <mergeCell ref="B189:B193"/>
    <mergeCell ref="C189:C193"/>
    <mergeCell ref="B104:B108"/>
    <mergeCell ref="A184:A198"/>
    <mergeCell ref="B194:B198"/>
    <mergeCell ref="C194:C198"/>
    <mergeCell ref="B184:B188"/>
    <mergeCell ref="C184:C188"/>
    <mergeCell ref="C199:C203"/>
    <mergeCell ref="A59:A73"/>
    <mergeCell ref="A164:A183"/>
    <mergeCell ref="B174:B178"/>
    <mergeCell ref="C174:C178"/>
    <mergeCell ref="B179:B183"/>
    <mergeCell ref="C179:C183"/>
    <mergeCell ref="B89:B93"/>
    <mergeCell ref="C89:C93"/>
    <mergeCell ref="B94:B98"/>
    <mergeCell ref="B169:B173"/>
    <mergeCell ref="A4:A7"/>
    <mergeCell ref="B214:B218"/>
    <mergeCell ref="C214:C218"/>
    <mergeCell ref="C94:C98"/>
    <mergeCell ref="A119:A133"/>
    <mergeCell ref="A199:A213"/>
    <mergeCell ref="B204:B208"/>
    <mergeCell ref="A44:A58"/>
    <mergeCell ref="B129:B133"/>
    <mergeCell ref="C129:C133"/>
    <mergeCell ref="B59:B63"/>
    <mergeCell ref="C59:C63"/>
    <mergeCell ref="B64:B68"/>
    <mergeCell ref="C99:C103"/>
    <mergeCell ref="C79:C83"/>
    <mergeCell ref="B84:B88"/>
    <mergeCell ref="C84:C88"/>
    <mergeCell ref="B74:B78"/>
    <mergeCell ref="C74:C78"/>
    <mergeCell ref="A89:A103"/>
    <mergeCell ref="A134:A148"/>
    <mergeCell ref="A104:A118"/>
    <mergeCell ref="B119:B123"/>
    <mergeCell ref="C119:C123"/>
    <mergeCell ref="B124:B128"/>
    <mergeCell ref="C124:C128"/>
    <mergeCell ref="B114:B118"/>
    <mergeCell ref="C114:C118"/>
    <mergeCell ref="C104:C108"/>
    <mergeCell ref="A74:A88"/>
    <mergeCell ref="A149:A163"/>
    <mergeCell ref="C134:C138"/>
    <mergeCell ref="B139:B143"/>
    <mergeCell ref="C139:C143"/>
    <mergeCell ref="B144:B148"/>
    <mergeCell ref="C144:C148"/>
    <mergeCell ref="B134:B138"/>
    <mergeCell ref="B79:B83"/>
    <mergeCell ref="B149:B153"/>
    <mergeCell ref="C149:C153"/>
    <mergeCell ref="B154:B158"/>
    <mergeCell ref="C154:C158"/>
    <mergeCell ref="B159:B163"/>
    <mergeCell ref="C159:C163"/>
    <mergeCell ref="B164:B168"/>
    <mergeCell ref="C164:C168"/>
    <mergeCell ref="C249:C253"/>
    <mergeCell ref="B254:B258"/>
    <mergeCell ref="A214:A248"/>
    <mergeCell ref="C254:C258"/>
    <mergeCell ref="B259:B263"/>
    <mergeCell ref="A264:A278"/>
    <mergeCell ref="B264:B268"/>
    <mergeCell ref="C264:C268"/>
    <mergeCell ref="B269:B273"/>
    <mergeCell ref="C269:C273"/>
    <mergeCell ref="A279:D279"/>
    <mergeCell ref="C259:C263"/>
    <mergeCell ref="C219:C223"/>
    <mergeCell ref="B219:B223"/>
    <mergeCell ref="B244:B248"/>
    <mergeCell ref="C244:C248"/>
    <mergeCell ref="A249:A263"/>
    <mergeCell ref="B274:B278"/>
    <mergeCell ref="C274:C278"/>
    <mergeCell ref="B249:B253"/>
  </mergeCells>
  <printOptions/>
  <pageMargins left="0.7874015748031497" right="0.1968503937007874" top="0.5905511811023623" bottom="0.3937007874015748" header="0" footer="0"/>
  <pageSetup fitToHeight="6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PageLayoutView="0" workbookViewId="0" topLeftCell="A1">
      <selection activeCell="L10" sqref="L10"/>
    </sheetView>
  </sheetViews>
  <sheetFormatPr defaultColWidth="9.140625" defaultRowHeight="12.75"/>
  <cols>
    <col min="2" max="2" width="10.8515625" style="0" customWidth="1"/>
    <col min="3" max="4" width="12.421875" style="0" customWidth="1"/>
    <col min="5" max="5" width="13.421875" style="0" customWidth="1"/>
    <col min="8" max="8" width="11.8515625" style="0" customWidth="1"/>
    <col min="10" max="10" width="11.8515625" style="0" customWidth="1"/>
    <col min="11" max="11" width="15.28125" style="0" customWidth="1"/>
    <col min="12" max="12" width="19.8515625" style="0" customWidth="1"/>
    <col min="13" max="13" width="12.57421875" style="0" bestFit="1" customWidth="1"/>
  </cols>
  <sheetData>
    <row r="1" spans="2:12" ht="12.75">
      <c r="B1">
        <v>1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 t="s">
        <v>80</v>
      </c>
    </row>
    <row r="2" spans="1:12" ht="12.75">
      <c r="A2">
        <v>1</v>
      </c>
      <c r="C2">
        <v>12.7596</v>
      </c>
      <c r="L2">
        <f>SUM(B2:K2)</f>
        <v>12.7596</v>
      </c>
    </row>
    <row r="3" spans="1:12" ht="12.75">
      <c r="A3">
        <v>2</v>
      </c>
      <c r="D3">
        <f>10069.76785-600.346</f>
        <v>9469.42185</v>
      </c>
      <c r="L3">
        <f aca="true" t="shared" si="0" ref="L3:L25">SUM(B3:K3)</f>
        <v>9469.42185</v>
      </c>
    </row>
    <row r="4" spans="1:12" ht="12.75">
      <c r="A4">
        <v>3</v>
      </c>
      <c r="L4">
        <f t="shared" si="0"/>
        <v>0</v>
      </c>
    </row>
    <row r="5" spans="1:12" ht="12.75">
      <c r="A5">
        <v>4</v>
      </c>
      <c r="E5">
        <f>479.68788+451.4775+15.323</f>
        <v>946.48838</v>
      </c>
      <c r="L5">
        <f t="shared" si="0"/>
        <v>946.48838</v>
      </c>
    </row>
    <row r="6" spans="1:12" ht="12.75">
      <c r="A6">
        <v>5</v>
      </c>
      <c r="L6">
        <f t="shared" si="0"/>
        <v>0</v>
      </c>
    </row>
    <row r="7" spans="1:12" ht="12.75">
      <c r="A7">
        <v>6</v>
      </c>
      <c r="B7">
        <v>8649.48571</v>
      </c>
      <c r="E7">
        <v>886.38844</v>
      </c>
      <c r="H7">
        <v>2263.80547</v>
      </c>
      <c r="L7">
        <f>SUM(B7:K7)</f>
        <v>11799.67962</v>
      </c>
    </row>
    <row r="8" spans="1:12" ht="12.75">
      <c r="A8">
        <v>7</v>
      </c>
      <c r="G8">
        <v>26</v>
      </c>
      <c r="L8">
        <f t="shared" si="0"/>
        <v>26</v>
      </c>
    </row>
    <row r="9" spans="1:12" ht="12.75">
      <c r="A9">
        <v>8</v>
      </c>
      <c r="H9">
        <f>6831.37776+263.5+2906.6</f>
        <v>10001.47776</v>
      </c>
      <c r="L9">
        <f t="shared" si="0"/>
        <v>10001.47776</v>
      </c>
    </row>
    <row r="10" spans="1:12" ht="12.75">
      <c r="A10">
        <v>9</v>
      </c>
      <c r="E10">
        <f>1637.87431+25.06951+8.3565+658.255+34.645</f>
        <v>2364.20032</v>
      </c>
      <c r="L10">
        <f t="shared" si="0"/>
        <v>2364.20032</v>
      </c>
    </row>
    <row r="11" spans="1:12" ht="12.75">
      <c r="A11">
        <v>10</v>
      </c>
      <c r="K11" s="20">
        <v>102292.51194</v>
      </c>
      <c r="L11" s="20">
        <f t="shared" si="0"/>
        <v>102292.51194</v>
      </c>
    </row>
    <row r="12" spans="1:12" ht="12.75">
      <c r="A12">
        <v>11</v>
      </c>
      <c r="D12">
        <v>144.507</v>
      </c>
      <c r="L12">
        <f t="shared" si="0"/>
        <v>144.507</v>
      </c>
    </row>
    <row r="13" spans="1:12" ht="12.75">
      <c r="A13">
        <v>12</v>
      </c>
      <c r="E13">
        <v>99.68</v>
      </c>
      <c r="L13">
        <f t="shared" si="0"/>
        <v>99.68</v>
      </c>
    </row>
    <row r="14" spans="1:12" ht="12.75">
      <c r="A14">
        <v>13</v>
      </c>
      <c r="E14">
        <v>1505.03</v>
      </c>
      <c r="L14">
        <f t="shared" si="0"/>
        <v>1505.03</v>
      </c>
    </row>
    <row r="15" spans="1:12" ht="12.75">
      <c r="A15">
        <v>14</v>
      </c>
      <c r="C15">
        <v>168</v>
      </c>
      <c r="L15">
        <f t="shared" si="0"/>
        <v>168</v>
      </c>
    </row>
    <row r="16" spans="1:12" ht="12.75">
      <c r="A16">
        <v>15</v>
      </c>
      <c r="B16">
        <v>474.36422</v>
      </c>
      <c r="J16">
        <v>543.86097</v>
      </c>
      <c r="L16">
        <f t="shared" si="0"/>
        <v>1018.2251899999999</v>
      </c>
    </row>
    <row r="17" spans="1:12" ht="12.75">
      <c r="A17">
        <v>16</v>
      </c>
      <c r="E17">
        <f>89+2401.4965+199.00827+1.59691</f>
        <v>2691.10168</v>
      </c>
      <c r="L17">
        <f t="shared" si="0"/>
        <v>2691.10168</v>
      </c>
    </row>
    <row r="18" spans="1:12" ht="12.75">
      <c r="A18">
        <v>17</v>
      </c>
      <c r="J18">
        <v>414</v>
      </c>
      <c r="L18">
        <f t="shared" si="0"/>
        <v>414</v>
      </c>
    </row>
    <row r="19" spans="1:12" ht="12.75">
      <c r="A19">
        <v>18</v>
      </c>
      <c r="C19">
        <v>15</v>
      </c>
      <c r="L19">
        <f t="shared" si="0"/>
        <v>15</v>
      </c>
    </row>
    <row r="20" spans="1:12" ht="12.75">
      <c r="A20">
        <v>19</v>
      </c>
      <c r="H20">
        <f>14531.89471+3476.75</f>
        <v>18008.64471</v>
      </c>
      <c r="L20">
        <f t="shared" si="0"/>
        <v>18008.64471</v>
      </c>
    </row>
    <row r="21" spans="1:12" ht="12.75">
      <c r="A21">
        <v>20</v>
      </c>
      <c r="D21">
        <v>1233.3</v>
      </c>
      <c r="L21">
        <f t="shared" si="0"/>
        <v>1233.3</v>
      </c>
    </row>
    <row r="22" spans="1:12" ht="12.75">
      <c r="A22">
        <v>21</v>
      </c>
      <c r="E22">
        <f>325.55+91.2079+99.8+2797.8093+28.02282+191.783</f>
        <v>3534.1730199999997</v>
      </c>
      <c r="L22">
        <f t="shared" si="0"/>
        <v>3534.1730199999997</v>
      </c>
    </row>
    <row r="23" spans="1:12" ht="12.75">
      <c r="A23">
        <v>22</v>
      </c>
      <c r="L23">
        <f t="shared" si="0"/>
        <v>0</v>
      </c>
    </row>
    <row r="24" spans="1:12" ht="12.75">
      <c r="A24">
        <v>23</v>
      </c>
      <c r="L24">
        <f t="shared" si="0"/>
        <v>0</v>
      </c>
    </row>
    <row r="25" spans="1:12" ht="12.75">
      <c r="A25">
        <v>24</v>
      </c>
      <c r="B25">
        <v>330.15</v>
      </c>
      <c r="L25">
        <f t="shared" si="0"/>
        <v>330.15</v>
      </c>
    </row>
    <row r="26" spans="2:13" ht="12.75">
      <c r="B26">
        <f>SUM(B2:B25)</f>
        <v>9453.99993</v>
      </c>
      <c r="C26">
        <f aca="true" t="shared" si="1" ref="C26:K26">SUM(C2:C25)</f>
        <v>195.7596</v>
      </c>
      <c r="D26">
        <f t="shared" si="1"/>
        <v>10847.22885</v>
      </c>
      <c r="E26">
        <f t="shared" si="1"/>
        <v>12027.06184</v>
      </c>
      <c r="F26">
        <f t="shared" si="1"/>
        <v>0</v>
      </c>
      <c r="G26">
        <f t="shared" si="1"/>
        <v>26</v>
      </c>
      <c r="H26">
        <f t="shared" si="1"/>
        <v>30273.92794</v>
      </c>
      <c r="I26">
        <f t="shared" si="1"/>
        <v>0</v>
      </c>
      <c r="J26">
        <f t="shared" si="1"/>
        <v>957.86097</v>
      </c>
      <c r="K26">
        <f t="shared" si="1"/>
        <v>102292.51194</v>
      </c>
      <c r="L26" s="20">
        <f>SUM(L2:L25)</f>
        <v>166074.35106999998</v>
      </c>
      <c r="M26" s="20">
        <f>SUM(B26:K26)</f>
        <v>166074.35107</v>
      </c>
    </row>
    <row r="28" spans="3:12" ht="12.75">
      <c r="C28">
        <v>405.3</v>
      </c>
      <c r="D28">
        <v>600.346</v>
      </c>
      <c r="E28">
        <f>1470.5+62.101</f>
        <v>1532.601</v>
      </c>
      <c r="J28">
        <v>122.85</v>
      </c>
      <c r="L28">
        <f>SUM(D28:K28)</f>
        <v>2255.797</v>
      </c>
    </row>
    <row r="31" spans="2:12" ht="12.75">
      <c r="B31">
        <f>B26+B28</f>
        <v>9453.99993</v>
      </c>
      <c r="C31">
        <f>C26+C28</f>
        <v>601.0596</v>
      </c>
      <c r="D31">
        <f>D26+D28</f>
        <v>11447.574849999999</v>
      </c>
      <c r="E31">
        <f>E26+E28</f>
        <v>13559.66284</v>
      </c>
      <c r="F31">
        <f aca="true" t="shared" si="2" ref="F31:K31">F26+F28</f>
        <v>0</v>
      </c>
      <c r="G31">
        <f t="shared" si="2"/>
        <v>26</v>
      </c>
      <c r="H31">
        <f t="shared" si="2"/>
        <v>30273.92794</v>
      </c>
      <c r="I31">
        <f t="shared" si="2"/>
        <v>0</v>
      </c>
      <c r="J31">
        <f t="shared" si="2"/>
        <v>1080.7109699999999</v>
      </c>
      <c r="K31">
        <f t="shared" si="2"/>
        <v>102292.51194</v>
      </c>
      <c r="L31">
        <f>L26+L28</f>
        <v>168330.14806999997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2024-02-09T06:15:23Z</cp:lastPrinted>
  <dcterms:created xsi:type="dcterms:W3CDTF">1996-10-08T23:32:33Z</dcterms:created>
  <dcterms:modified xsi:type="dcterms:W3CDTF">2024-02-09T10:40:17Z</dcterms:modified>
  <cp:category/>
  <cp:version/>
  <cp:contentType/>
  <cp:contentStatus/>
</cp:coreProperties>
</file>